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pivotTables/pivotTable7.xml" ContentType="application/vnd.openxmlformats-officedocument.spreadsheetml.pivotTab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14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5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240" yWindow="108" windowWidth="24780" windowHeight="11016" tabRatio="910" firstSheet="3" activeTab="3"/>
  </bookViews>
  <sheets>
    <sheet name="Defects modified today" sheetId="34" state="hidden" r:id="rId1"/>
    <sheet name="Open by severity" sheetId="36" state="hidden" r:id="rId2"/>
    <sheet name="Test cases modified Today" sheetId="35" state="hidden" r:id="rId3"/>
    <sheet name="Management summary" sheetId="24" r:id="rId4"/>
    <sheet name="D-Plan vs real" sheetId="25" r:id="rId5"/>
    <sheet name="D-TC changes per day" sheetId="26" r:id="rId6"/>
    <sheet name="D-Test enviroment" sheetId="27" r:id="rId7"/>
    <sheet name="D-Progress of Defects" sheetId="17" r:id="rId8"/>
    <sheet name="D-Defects changes per day" sheetId="29" r:id="rId9"/>
    <sheet name="W-Test shedule" sheetId="14" r:id="rId10"/>
    <sheet name="W-Test semafor" sheetId="15" r:id="rId11"/>
    <sheet name="W-TC per elements" sheetId="16" r:id="rId12"/>
    <sheet name="W-Defects per elements" sheetId="23" r:id="rId13"/>
    <sheet name="W-Defects over SLA" sheetId="11" r:id="rId14"/>
    <sheet name="W- Number of open defects" sheetId="20" r:id="rId15"/>
    <sheet name="W-AVG time of open defects" sheetId="33" r:id="rId16"/>
    <sheet name="List of defects" sheetId="13" r:id="rId17"/>
    <sheet name="List of defects 2" sheetId="32" state="hidden" r:id="rId18"/>
  </sheets>
  <externalReferences>
    <externalReference r:id="rId19"/>
    <externalReference r:id="rId20"/>
  </externalReferences>
  <definedNames>
    <definedName name="_xlnm._FilterDatabase" localSheetId="6" hidden="1">'D-Test enviroment'!$A$4:$V$4</definedName>
    <definedName name="_xlnm._FilterDatabase" localSheetId="17" hidden="1">'List of defects 2'!$I$1:$J$1</definedName>
  </definedNames>
  <calcPr calcId="145621"/>
  <pivotCaches>
    <pivotCache cacheId="9" r:id="rId21"/>
    <pivotCache cacheId="10" r:id="rId22"/>
    <pivotCache cacheId="11" r:id="rId23"/>
    <pivotCache cacheId="12" r:id="rId24"/>
    <pivotCache cacheId="13" r:id="rId25"/>
    <pivotCache cacheId="14" r:id="rId26"/>
    <pivotCache cacheId="15" r:id="rId27"/>
    <pivotCache cacheId="16" r:id="rId28"/>
    <pivotCache cacheId="17" r:id="rId29"/>
  </pivotCaches>
</workbook>
</file>

<file path=xl/calcChain.xml><?xml version="1.0" encoding="utf-8"?>
<calcChain xmlns="http://schemas.openxmlformats.org/spreadsheetml/2006/main">
  <c r="E10" i="17" l="1"/>
  <c r="V68" i="27" l="1"/>
  <c r="W68" i="27" s="1"/>
  <c r="V65" i="27"/>
  <c r="V60" i="27"/>
  <c r="V64" i="27" s="1"/>
  <c r="W64" i="27" s="1"/>
  <c r="V57" i="27"/>
  <c r="V59" i="27" s="1"/>
  <c r="W59" i="27" s="1"/>
  <c r="V56" i="27"/>
  <c r="V55" i="27"/>
  <c r="W55" i="27" s="1"/>
  <c r="T50" i="27"/>
  <c r="T49" i="27"/>
  <c r="V50" i="27" s="1"/>
  <c r="V52" i="27" s="1"/>
  <c r="W52" i="27" s="1"/>
  <c r="T47" i="27"/>
  <c r="T46" i="27"/>
  <c r="V46" i="27" s="1"/>
  <c r="V48" i="27" s="1"/>
  <c r="W48" i="27" s="1"/>
  <c r="T44" i="27"/>
  <c r="V43" i="27"/>
  <c r="V45" i="27" s="1"/>
  <c r="W45" i="27" s="1"/>
  <c r="T43" i="27"/>
  <c r="T41" i="27"/>
  <c r="T40" i="27"/>
  <c r="T38" i="27"/>
  <c r="T37" i="27"/>
  <c r="V37" i="27" s="1"/>
  <c r="V39" i="27" s="1"/>
  <c r="W39" i="27" s="1"/>
  <c r="V36" i="27"/>
  <c r="W36" i="27" s="1"/>
  <c r="V29" i="27"/>
  <c r="W29" i="27" s="1"/>
  <c r="T28" i="27"/>
  <c r="T24" i="27"/>
  <c r="T23" i="27"/>
  <c r="V23" i="27" s="1"/>
  <c r="V25" i="27" s="1"/>
  <c r="W25" i="27" s="1"/>
  <c r="U21" i="27"/>
  <c r="T20" i="27"/>
  <c r="T19" i="27"/>
  <c r="V19" i="27" s="1"/>
  <c r="V22" i="27" s="1"/>
  <c r="W22" i="27" s="1"/>
  <c r="T17" i="27"/>
  <c r="T16" i="27"/>
  <c r="V16" i="27" s="1"/>
  <c r="V18" i="27" s="1"/>
  <c r="W18" i="27" s="1"/>
  <c r="V12" i="27"/>
  <c r="V15" i="27" s="1"/>
  <c r="W15" i="27" s="1"/>
  <c r="AD4" i="27" s="1"/>
  <c r="Z9" i="27"/>
  <c r="V9" i="27"/>
  <c r="W9" i="27" s="1"/>
  <c r="Z8" i="27"/>
  <c r="W8" i="27"/>
  <c r="V8" i="27"/>
  <c r="Z7" i="27"/>
  <c r="V7" i="27"/>
  <c r="W7" i="27" s="1"/>
  <c r="Z6" i="27"/>
  <c r="V6" i="27"/>
  <c r="W6" i="27" s="1"/>
  <c r="Z5" i="27"/>
  <c r="V5" i="27"/>
  <c r="C44" i="25"/>
  <c r="C42" i="25"/>
  <c r="F39" i="25"/>
  <c r="G39" i="25" s="1"/>
  <c r="G38" i="25"/>
  <c r="G37" i="25"/>
  <c r="D37" i="25"/>
  <c r="D39" i="25" s="1"/>
  <c r="E39" i="25" s="1"/>
  <c r="G36" i="25"/>
  <c r="G35" i="25"/>
  <c r="E35" i="25"/>
  <c r="G34" i="25"/>
  <c r="G33" i="25"/>
  <c r="E33" i="25"/>
  <c r="I16" i="25"/>
  <c r="H16" i="25"/>
  <c r="G16" i="25"/>
  <c r="F16" i="25"/>
  <c r="E16" i="25"/>
  <c r="D16" i="25"/>
  <c r="AB4" i="27" l="1"/>
  <c r="V40" i="27"/>
  <c r="V42" i="27" s="1"/>
  <c r="W42" i="27" s="1"/>
  <c r="E34" i="25"/>
  <c r="E36" i="25"/>
  <c r="V10" i="27"/>
  <c r="Z10" i="27"/>
  <c r="AC4" i="27"/>
  <c r="W5" i="27"/>
  <c r="W10" i="27" s="1"/>
  <c r="E37" i="25"/>
  <c r="E38" i="25"/>
  <c r="AA10" i="27" l="1"/>
  <c r="AA4" i="27"/>
  <c r="J20" i="23"/>
  <c r="I20" i="23"/>
  <c r="H20" i="23"/>
  <c r="G20" i="23"/>
  <c r="F20" i="23"/>
  <c r="E20" i="23"/>
  <c r="D20" i="23"/>
  <c r="J19" i="23"/>
  <c r="I19" i="23"/>
  <c r="H19" i="23"/>
  <c r="G19" i="23"/>
  <c r="F19" i="23"/>
  <c r="E19" i="23"/>
  <c r="D19" i="23"/>
  <c r="J18" i="23"/>
  <c r="I18" i="23"/>
  <c r="H18" i="23"/>
  <c r="G18" i="23"/>
  <c r="F18" i="23"/>
  <c r="E18" i="23"/>
  <c r="D18" i="23"/>
  <c r="J17" i="23"/>
  <c r="I17" i="23"/>
  <c r="H17" i="23"/>
  <c r="G17" i="23"/>
  <c r="F17" i="23"/>
  <c r="E17" i="23"/>
  <c r="D17" i="23"/>
  <c r="J16" i="23"/>
  <c r="I16" i="23"/>
  <c r="H16" i="23"/>
  <c r="G16" i="23"/>
  <c r="F16" i="23"/>
  <c r="E16" i="23"/>
  <c r="D16" i="23"/>
  <c r="J15" i="23"/>
  <c r="I15" i="23"/>
  <c r="H15" i="23"/>
  <c r="G15" i="23"/>
  <c r="F15" i="23"/>
  <c r="E15" i="23"/>
  <c r="D15" i="23"/>
  <c r="J14" i="23"/>
  <c r="I14" i="23"/>
  <c r="H14" i="23"/>
  <c r="G14" i="23"/>
  <c r="F14" i="23"/>
  <c r="E14" i="23"/>
  <c r="D14" i="23"/>
  <c r="E11" i="17"/>
  <c r="U10" i="17"/>
  <c r="T10" i="17"/>
  <c r="S10" i="17"/>
  <c r="R10" i="17"/>
  <c r="Q10" i="17"/>
  <c r="P10" i="17"/>
  <c r="O10" i="17"/>
  <c r="H18" i="16"/>
  <c r="D83" i="16" s="1"/>
  <c r="G18" i="16"/>
  <c r="D82" i="16" s="1"/>
  <c r="F18" i="16"/>
  <c r="D81" i="16" s="1"/>
  <c r="E18" i="16"/>
  <c r="D80" i="16" s="1"/>
  <c r="D18" i="16"/>
  <c r="D79" i="16" s="1"/>
  <c r="H17" i="16"/>
  <c r="D74" i="16" s="1"/>
  <c r="G17" i="16"/>
  <c r="D73" i="16" s="1"/>
  <c r="F17" i="16"/>
  <c r="D72" i="16" s="1"/>
  <c r="E17" i="16"/>
  <c r="D71" i="16" s="1"/>
  <c r="D17" i="16"/>
  <c r="D70" i="16" s="1"/>
  <c r="H16" i="16"/>
  <c r="D65" i="16" s="1"/>
  <c r="G16" i="16"/>
  <c r="D64" i="16" s="1"/>
  <c r="F16" i="16"/>
  <c r="D63" i="16" s="1"/>
  <c r="E16" i="16"/>
  <c r="D62" i="16" s="1"/>
  <c r="D16" i="16"/>
  <c r="D61" i="16" s="1"/>
  <c r="H15" i="16"/>
  <c r="D56" i="16" s="1"/>
  <c r="G15" i="16"/>
  <c r="D55" i="16" s="1"/>
  <c r="F15" i="16"/>
  <c r="D54" i="16" s="1"/>
  <c r="E15" i="16"/>
  <c r="D53" i="16" s="1"/>
  <c r="D15" i="16"/>
  <c r="D52" i="16" s="1"/>
  <c r="H14" i="16"/>
  <c r="D47" i="16" s="1"/>
  <c r="G14" i="16"/>
  <c r="D46" i="16" s="1"/>
  <c r="F14" i="16"/>
  <c r="D45" i="16" s="1"/>
  <c r="E14" i="16"/>
  <c r="D44" i="16" s="1"/>
  <c r="D14" i="16"/>
  <c r="D43" i="16" s="1"/>
  <c r="H13" i="16"/>
  <c r="D38" i="16" s="1"/>
  <c r="G13" i="16"/>
  <c r="D37" i="16" s="1"/>
  <c r="F13" i="16"/>
  <c r="D36" i="16" s="1"/>
  <c r="E13" i="16"/>
  <c r="D35" i="16" s="1"/>
  <c r="D34" i="16"/>
  <c r="H12" i="16"/>
  <c r="D29" i="16" s="1"/>
  <c r="G12" i="16"/>
  <c r="D28" i="16" s="1"/>
  <c r="F12" i="16"/>
  <c r="D27" i="16" s="1"/>
  <c r="E12" i="16"/>
  <c r="D26" i="16" s="1"/>
  <c r="D12" i="16"/>
  <c r="D25" i="16" s="1"/>
  <c r="F11" i="15"/>
  <c r="G11" i="15"/>
  <c r="L11" i="15" s="1"/>
  <c r="K11" i="15"/>
  <c r="F12" i="15"/>
  <c r="G12" i="15"/>
  <c r="L12" i="15" s="1"/>
  <c r="K12" i="15"/>
  <c r="F13" i="15"/>
  <c r="G13" i="15"/>
  <c r="L13" i="15" s="1"/>
  <c r="K13" i="15"/>
  <c r="F14" i="15"/>
  <c r="G14" i="15"/>
  <c r="L14" i="15" s="1"/>
  <c r="K14" i="15"/>
  <c r="F15" i="15"/>
  <c r="G15" i="15"/>
  <c r="L15" i="15" s="1"/>
  <c r="K15" i="15"/>
  <c r="F16" i="15"/>
  <c r="G16" i="15"/>
  <c r="L16" i="15" s="1"/>
  <c r="K16" i="15"/>
  <c r="F17" i="15"/>
  <c r="G17" i="15"/>
  <c r="L17" i="15" s="1"/>
  <c r="K17" i="15"/>
  <c r="F18" i="15"/>
  <c r="G18" i="15"/>
  <c r="L18" i="15" s="1"/>
  <c r="K18" i="15"/>
  <c r="F19" i="15"/>
  <c r="G19" i="15"/>
  <c r="L19" i="15" s="1"/>
  <c r="K19" i="15"/>
  <c r="U21" i="11"/>
  <c r="T21" i="11"/>
  <c r="U20" i="11"/>
  <c r="T20" i="11"/>
  <c r="U18" i="11"/>
  <c r="T18" i="11"/>
  <c r="U17" i="11"/>
  <c r="T17" i="11"/>
  <c r="U15" i="11"/>
  <c r="T15" i="11"/>
  <c r="U14" i="11"/>
  <c r="T14" i="11"/>
  <c r="U12" i="11"/>
  <c r="T12" i="11"/>
  <c r="U11" i="11"/>
  <c r="T11" i="11"/>
  <c r="K15" i="23" l="1"/>
  <c r="K16" i="23"/>
  <c r="K18" i="23"/>
  <c r="K20" i="23"/>
  <c r="K14" i="23"/>
  <c r="K17" i="23"/>
  <c r="K19" i="23"/>
  <c r="D48" i="16"/>
  <c r="E43" i="16" s="1"/>
  <c r="D66" i="16"/>
  <c r="E61" i="16" s="1"/>
  <c r="D84" i="16"/>
  <c r="E79" i="16" s="1"/>
  <c r="D39" i="16"/>
  <c r="E37" i="16" s="1"/>
  <c r="D57" i="16"/>
  <c r="E55" i="16" s="1"/>
  <c r="D75" i="16"/>
  <c r="E73" i="16" s="1"/>
  <c r="I12" i="16"/>
  <c r="D30" i="16" s="1"/>
  <c r="E25" i="16" s="1"/>
  <c r="I13" i="16"/>
  <c r="I14" i="16"/>
  <c r="I15" i="16"/>
  <c r="I16" i="16"/>
  <c r="I17" i="16"/>
  <c r="I18" i="16"/>
  <c r="E63" i="16" l="1"/>
  <c r="E82" i="16"/>
  <c r="E54" i="16"/>
  <c r="E64" i="16"/>
  <c r="E62" i="16"/>
  <c r="E72" i="16"/>
  <c r="E46" i="16"/>
  <c r="E80" i="16"/>
  <c r="E44" i="16"/>
  <c r="E81" i="16"/>
  <c r="E45" i="16"/>
  <c r="E83" i="16"/>
  <c r="E65" i="16"/>
  <c r="E47" i="16"/>
  <c r="E36" i="16"/>
  <c r="E26" i="16"/>
  <c r="E71" i="16"/>
  <c r="E53" i="16"/>
  <c r="E35" i="16"/>
  <c r="E27" i="16"/>
  <c r="E74" i="16"/>
  <c r="E56" i="16"/>
  <c r="E38" i="16"/>
  <c r="E28" i="16"/>
  <c r="E70" i="16"/>
  <c r="E52" i="16"/>
  <c r="E34" i="16"/>
  <c r="E29" i="16"/>
  <c r="E66" i="16" l="1"/>
  <c r="E57" i="16"/>
  <c r="E39" i="16"/>
  <c r="E75" i="16"/>
  <c r="E48" i="16"/>
  <c r="E84" i="16"/>
  <c r="E30" i="16"/>
</calcChain>
</file>

<file path=xl/sharedStrings.xml><?xml version="1.0" encoding="utf-8"?>
<sst xmlns="http://schemas.openxmlformats.org/spreadsheetml/2006/main" count="1064" uniqueCount="304">
  <si>
    <t>Overal progress status in comparison to plan &amp; overal Status Pies state &amp; Success rate</t>
  </si>
  <si>
    <t>Description</t>
  </si>
  <si>
    <t>Hight problems</t>
  </si>
  <si>
    <t>Working day</t>
  </si>
  <si>
    <t>Overal plan</t>
  </si>
  <si>
    <t>Final Passed TCs - actual</t>
  </si>
  <si>
    <t>1 Round execution result (Passed/Failed/N-A/Not Completed)</t>
  </si>
  <si>
    <t>Daily progres (Passed/Failed/N-A)</t>
  </si>
  <si>
    <t xml:space="preserve">GAP between plan and Reality </t>
  </si>
  <si>
    <t>Execution Status of TCs /Test Steps</t>
  </si>
  <si>
    <t>Count
TCs</t>
  </si>
  <si>
    <t>%</t>
  </si>
  <si>
    <t>Count
Steps</t>
  </si>
  <si>
    <t xml:space="preserve">% </t>
  </si>
  <si>
    <t xml:space="preserve">Passed </t>
  </si>
  <si>
    <t>Failed</t>
  </si>
  <si>
    <t>Not Completed</t>
  </si>
  <si>
    <t>Not Aplicable</t>
  </si>
  <si>
    <t>No Run</t>
  </si>
  <si>
    <t>Blocked</t>
  </si>
  <si>
    <t>Quality rate - TC view</t>
  </si>
  <si>
    <t>Quality rate - TS view</t>
  </si>
  <si>
    <t>Quality rate: the percentage of executed tests / steps that ended in a Passed status compare to all of performed tests / STEP (declares the quality of the supplied code)</t>
  </si>
  <si>
    <t>Test cases modified Today</t>
  </si>
  <si>
    <t>Sum of COUNT(*)</t>
  </si>
  <si>
    <t>Passed</t>
  </si>
  <si>
    <t>(blank)</t>
  </si>
  <si>
    <t>Grand Total</t>
  </si>
  <si>
    <t>Status</t>
  </si>
  <si>
    <t>Count</t>
  </si>
  <si>
    <t>Date</t>
  </si>
  <si>
    <t>Executed TC</t>
  </si>
  <si>
    <t>No run</t>
  </si>
  <si>
    <t>Row Labels</t>
  </si>
  <si>
    <t>Sum of Executed TC</t>
  </si>
  <si>
    <t>N/A</t>
  </si>
  <si>
    <t>Not completed</t>
  </si>
  <si>
    <t>Test case execution progress - changes in last period &amp; changes per periode from start</t>
  </si>
  <si>
    <r>
      <rPr>
        <b/>
        <sz val="10"/>
        <rFont val="Arial"/>
        <family val="2"/>
        <charset val="238"/>
      </rPr>
      <t>Created on:</t>
    </r>
    <r>
      <rPr>
        <b/>
        <sz val="14"/>
        <rFont val="Arial"/>
        <family val="2"/>
        <charset val="238"/>
      </rPr>
      <t xml:space="preserve"> </t>
    </r>
    <r>
      <rPr>
        <b/>
        <sz val="12"/>
        <color rgb="FFFF0000"/>
        <rFont val="Arial"/>
        <family val="2"/>
        <charset val="238"/>
      </rPr>
      <t>09.01.2014</t>
    </r>
    <r>
      <rPr>
        <b/>
        <sz val="14"/>
        <rFont val="Arial"/>
        <family val="2"/>
        <charset val="238"/>
      </rPr>
      <t xml:space="preserve"> </t>
    </r>
  </si>
  <si>
    <t>Sum of Count</t>
  </si>
  <si>
    <t>Test environment availabitity</t>
  </si>
  <si>
    <t>Workind Day = 1 MD [8 working hours]
9:00 - 17:00 
1/2 hour =  6%, 1 hour = 13%...</t>
  </si>
  <si>
    <t>Overall availability</t>
  </si>
  <si>
    <t>Actual week 15</t>
  </si>
  <si>
    <t>week 14</t>
  </si>
  <si>
    <t>week 13</t>
  </si>
  <si>
    <t>Description of problem, Responsible</t>
  </si>
  <si>
    <t>Unavailability
in hours</t>
  </si>
  <si>
    <t>Unavailability in %</t>
  </si>
  <si>
    <t>Number of not Passed TC</t>
  </si>
  <si>
    <t>Number of blocked TC</t>
  </si>
  <si>
    <t>Blocked TC in %</t>
  </si>
  <si>
    <t>nasadzovacie okno</t>
  </si>
  <si>
    <t>Sum for 4/10/2013</t>
  </si>
  <si>
    <r>
      <t xml:space="preserve">od polnoci sa nam nespracuvavaju requesty na pin61 - intreuro
wM nejdi preto lebo im nebezi repository databaza…;a ta nebezi preto lebo niekto rebootol DB server…;no a DBA to nemozu nastartovat lebo nemaju disky
restore RMCA klienta - hesla
</t>
    </r>
    <r>
      <rPr>
        <b/>
        <sz val="8"/>
        <color rgb="FFFF0000"/>
        <rFont val="Calibri"/>
        <family val="2"/>
        <scheme val="minor"/>
      </rPr>
      <t>Skrovan, Lajstrik</t>
    </r>
  </si>
  <si>
    <r>
      <t xml:space="preserve">Rozkompilovane prostredie 
nefunkcne FE Activnet
Chyba! 
•  Nie je možné zapísať dáta do databázy (main)
ORA-06508: PL/SQL: could not find program unit being called
</t>
    </r>
    <r>
      <rPr>
        <b/>
        <sz val="8"/>
        <color rgb="FFFF0000"/>
        <rFont val="Calibri"/>
        <family val="2"/>
        <scheme val="minor"/>
      </rPr>
      <t>Villim</t>
    </r>
    <r>
      <rPr>
        <sz val="8"/>
        <color rgb="FFFF0000"/>
        <rFont val="Calibri"/>
        <family val="2"/>
        <charset val="238"/>
        <scheme val="minor"/>
      </rPr>
      <t>: Rollbackoval som balik KURIER.API_KURIER a to rozbilo dalsie veci</t>
    </r>
  </si>
  <si>
    <t>Sum for 7/10/2013</t>
  </si>
  <si>
    <t>Sum for 8/10/2013</t>
  </si>
  <si>
    <t>Rozkompilovany balik AN2.API_ACTION
Na INTREURO sa mi pri novom subscriberovi 
Villim : Balik som prekompiloval a restartol prostredie</t>
  </si>
  <si>
    <t>Sum for 9/10/2013</t>
  </si>
  <si>
    <t>Sum for 10/10/2013</t>
  </si>
  <si>
    <t>Patchovanie billingu</t>
  </si>
  <si>
    <t>Sum for 11/10/2013</t>
  </si>
  <si>
    <t xml:space="preserve">[Testovanie] 
nezobrazuju sa nam pre MIPC moduly – predajne/predajcovia a neda sa robit zmeny v MIPC
riesene s Villimom
joby z obidvoch prostedi (intrEURO aj intrNB) zapisuju javasrcripty do rovnakeho adresara a tak moze dojst k prepisaniu.
Podla info od Z. Blazicka by to tak malo byt nastavene iba na jednom prostredi.
</t>
  </si>
  <si>
    <t>[Priprava Test Dat] 
Vyskladnovaci Job nespracuva zasielky, stale vracia neuspesne volanie vyskladnenia
poslane na Milana Zipaja
AN2. pkg_jobs.p_vyskladnenie</t>
  </si>
  <si>
    <t xml:space="preserve">[Priprava Test Dat] 
vytvorenie zasielky v CWH
Po vypisani IMEI zariadenia , zadani adresy na dorucenie zasielky a kliknuti samostatneho buttonu "vytvor novu zasielku" vyhodi chybovu hlasku "zasielku nebola uspesne vytvorena"
Toto pred poslednym nasadzovacim oknom bolo v poriadku.
</t>
  </si>
  <si>
    <t>Portacia - white screen 
ORA-06531: Reference to uninitialized collection
ORA-06512: at "AN2.PCK_QN_CORE38", line 2468
ORA-06512: at "AN2.PCK_QN_CORE38", line 6220
ORA-06512: at line 27
  DAD name: web
  PROCEDURE  : !an2.pck_qn_core38.p_do
  URL        : http://test.intranet.orange.sk:80/pls/web/!an2.pck_qn_core38.p_do?xid=463214
[prekompilovanie nepomohlo - poslane na developera]</t>
  </si>
  <si>
    <t>Sum for 14/10/2013</t>
  </si>
  <si>
    <t>Sum for 15/10/2013</t>
  </si>
  <si>
    <t>Sum for 16/10/2013</t>
  </si>
  <si>
    <t>Sum for 17/10/2013</t>
  </si>
  <si>
    <t>Sum for 18/10/2013</t>
  </si>
  <si>
    <t xml:space="preserve">problemy v Aktis, AN (obe prostredia)
V Aktise sa nam pre CN s aktivnymi MIPC GSM/SIP tato skutocnost nezobrazuje, ani nas nepusti do modulu. Vyhlasi nam ze sluzba na CN nie je aktivna.
V AN sa nezobrazuje mipc cast pre N_NORMA s VPN pausalom.
Chybu sposobil Druska Pavel &lt;pavel.druska@isdd.sk&gt; v selfcare nespravnym parametrom 
</t>
  </si>
  <si>
    <t>Sum for 21/10/2013</t>
  </si>
  <si>
    <t>Sum for 22/10/2013</t>
  </si>
  <si>
    <t>rozkompilovany balik
padaju vsetky MIPC requesty na chybe:
ERROR: ORA-06508: PL/SQL: could not find program unit being called
pre   PKG_MIPC_API.f_modify_CALL_TRANSFER_enq
Poslany mail na prekompilovanie  balika mipc.pkg_api_xml na INTREURO (Vladka Kleinova)</t>
  </si>
  <si>
    <t>Sum for 23/10/2013</t>
  </si>
  <si>
    <t xml:space="preserve">chyba vo Flexe - RIS
ORA-01403: no data found
ORA-06512: at "AN2.PCK_RIS_UTILS_WS", line 2862
ORA-06512: at "AN2.PCK_RIS_UTILS_WS", line 3578
ORA-06512: at "AN2.PCK_RIS_UTILS_WS", line 3207
ORA-06512: at line 27
</t>
  </si>
  <si>
    <t xml:space="preserve">Padli nam aplikace na intrNB aj intrEure
Internet Explorer cannot display the webpage
aj na produkcii 
</t>
  </si>
  <si>
    <t>Sum for 24/10/2013</t>
  </si>
  <si>
    <t>Nedostupna SIM cast MIPC zmluv v AN
Internet Explorer cannot display the webpage
potvrdzujem problem bol v Java komponente ale bol technologickeho charakteru, kde sa startoval cache modul v nespravnej verzii.(Roman Cicvak, Martin Stevanak)</t>
  </si>
  <si>
    <t>Sum for 25/10/2013</t>
  </si>
  <si>
    <t>Defects modified Today</t>
  </si>
  <si>
    <t>Column Labels</t>
  </si>
  <si>
    <t>3-Minor</t>
  </si>
  <si>
    <t>Ready to test</t>
  </si>
  <si>
    <t>id</t>
  </si>
  <si>
    <t>Severity</t>
  </si>
  <si>
    <t>day</t>
  </si>
  <si>
    <t>number of defect</t>
  </si>
  <si>
    <t>New</t>
  </si>
  <si>
    <t>Major</t>
  </si>
  <si>
    <t xml:space="preserve">Open </t>
  </si>
  <si>
    <t>Critical</t>
  </si>
  <si>
    <t>Rejected</t>
  </si>
  <si>
    <t>Minor</t>
  </si>
  <si>
    <t>Sum of number of defect</t>
  </si>
  <si>
    <t>Cosmetic</t>
  </si>
  <si>
    <t>Fixed</t>
  </si>
  <si>
    <t>Closed</t>
  </si>
  <si>
    <t>Count of Status</t>
  </si>
  <si>
    <t>OSK</t>
  </si>
  <si>
    <t>TTA</t>
  </si>
  <si>
    <t>TTS</t>
  </si>
  <si>
    <t>SLA metric</t>
  </si>
  <si>
    <t>First answer</t>
  </si>
  <si>
    <t>Final answer</t>
  </si>
  <si>
    <t>Path delivery</t>
  </si>
  <si>
    <t>G0-Critical</t>
  </si>
  <si>
    <t>4 h / 2 d</t>
  </si>
  <si>
    <t>2 d / 5 d /8 d</t>
  </si>
  <si>
    <t>of</t>
  </si>
  <si>
    <t>G1-Major</t>
  </si>
  <si>
    <t>1 d / 5 d</t>
  </si>
  <si>
    <t>10 d / 20 d / Clean release</t>
  </si>
  <si>
    <t>G2-Minor</t>
  </si>
  <si>
    <t>1 d / 10 d</t>
  </si>
  <si>
    <t>20 d / 40 d / Next release</t>
  </si>
  <si>
    <t>G3-Cosmetic</t>
  </si>
  <si>
    <t>3 d / 20 d</t>
  </si>
  <si>
    <t>30 d / Clean release / Roadmap</t>
  </si>
  <si>
    <t>FT</t>
  </si>
  <si>
    <t>Response Time</t>
  </si>
  <si>
    <t>Fix Time</t>
  </si>
  <si>
    <t>Acknowledgement or Guaranteed response time</t>
  </si>
  <si>
    <t>Guranteed Service restore time</t>
  </si>
  <si>
    <t>2 h / 2 d</t>
  </si>
  <si>
    <t>30 m / 4 h</t>
  </si>
  <si>
    <t>24 h / 24 d</t>
  </si>
  <si>
    <t>1 h / 8 h</t>
  </si>
  <si>
    <t>48 h / 30 d</t>
  </si>
  <si>
    <t>G2-Minor     G3-Cosmetic</t>
  </si>
  <si>
    <t>4 h / 48 h</t>
  </si>
  <si>
    <t>Defects over  SLA</t>
  </si>
  <si>
    <t>Defect ID</t>
  </si>
  <si>
    <t>Summary</t>
  </si>
  <si>
    <t>Comments</t>
  </si>
  <si>
    <t>Detected By</t>
  </si>
  <si>
    <t>Assigned To</t>
  </si>
  <si>
    <t>Detected in Cycle</t>
  </si>
  <si>
    <t>Detected in Release</t>
  </si>
  <si>
    <t>Detected on Date</t>
  </si>
  <si>
    <t>Modified</t>
  </si>
  <si>
    <t>Priority</t>
  </si>
  <si>
    <t/>
  </si>
  <si>
    <t>G3-Minor</t>
  </si>
  <si>
    <t>Open</t>
  </si>
  <si>
    <t>G2-Medium</t>
  </si>
  <si>
    <t>U3-Not urgent</t>
  </si>
  <si>
    <t>U2-Medium</t>
  </si>
  <si>
    <t>Responsible</t>
  </si>
  <si>
    <t>Huawei</t>
  </si>
  <si>
    <t>Top 10 defects</t>
  </si>
  <si>
    <t>Test schedule</t>
  </si>
  <si>
    <t>Test cycle</t>
  </si>
  <si>
    <t>Feb</t>
  </si>
  <si>
    <t>Mar</t>
  </si>
  <si>
    <t>Apr</t>
  </si>
  <si>
    <t>May</t>
  </si>
  <si>
    <t>Jun</t>
  </si>
  <si>
    <t>Jul</t>
  </si>
  <si>
    <t>Round 1</t>
  </si>
  <si>
    <t>Round 3</t>
  </si>
  <si>
    <t>Round 2</t>
  </si>
  <si>
    <t>Round2</t>
  </si>
  <si>
    <t>N/A TC</t>
  </si>
  <si>
    <t>Failed TC</t>
  </si>
  <si>
    <t>Passed TC</t>
  </si>
  <si>
    <t>No Run TC</t>
  </si>
  <si>
    <t>Total Testcases</t>
  </si>
  <si>
    <t>Project status</t>
  </si>
  <si>
    <t>Days to deadline</t>
  </si>
  <si>
    <t>Test end date</t>
  </si>
  <si>
    <t>Test start date</t>
  </si>
  <si>
    <t>Time consumed (%)</t>
  </si>
  <si>
    <t>Tests completed (%)</t>
  </si>
  <si>
    <t>Progress</t>
  </si>
  <si>
    <t>Round</t>
  </si>
  <si>
    <t>Test element</t>
  </si>
  <si>
    <t xml:space="preserve">Test cycle status - semafor report </t>
  </si>
  <si>
    <t>Overall view of TC per elements</t>
  </si>
  <si>
    <t>Element</t>
  </si>
  <si>
    <t>Element view</t>
  </si>
  <si>
    <t xml:space="preserve">Number of all: </t>
  </si>
  <si>
    <t>ALL</t>
  </si>
  <si>
    <t xml:space="preserve">Number of Open: </t>
  </si>
  <si>
    <t xml:space="preserve">Number of Closed: </t>
  </si>
  <si>
    <t xml:space="preserve">Number of Critical: </t>
  </si>
  <si>
    <t>Open defects - Severity per period</t>
  </si>
  <si>
    <t>Day</t>
  </si>
  <si>
    <t>count</t>
  </si>
  <si>
    <t>Sum of count</t>
  </si>
  <si>
    <t>Reopen</t>
  </si>
  <si>
    <t>x_volar</t>
  </si>
  <si>
    <t>x_pis</t>
  </si>
  <si>
    <t>Test team</t>
  </si>
  <si>
    <t>Supplier</t>
  </si>
  <si>
    <t>antalp</t>
  </si>
  <si>
    <t>x_marin</t>
  </si>
  <si>
    <t>x_drobny</t>
  </si>
  <si>
    <t>x_marecek</t>
  </si>
  <si>
    <t>x_bohunicky</t>
  </si>
  <si>
    <t>kaufmann</t>
  </si>
  <si>
    <t>jambrich</t>
  </si>
  <si>
    <t>P.Minarikova</t>
  </si>
  <si>
    <t>J.Strmiska</t>
  </si>
  <si>
    <t>M.Kovar</t>
  </si>
  <si>
    <t>A.Kovacicova</t>
  </si>
  <si>
    <t>L. Duk</t>
  </si>
  <si>
    <t>D.Ziska</t>
  </si>
  <si>
    <t>M.Kovac</t>
  </si>
  <si>
    <t>A.Smutny</t>
  </si>
  <si>
    <t>R.Zaprazny</t>
  </si>
  <si>
    <t>Open defects - Status per period</t>
  </si>
  <si>
    <t>Defects by status for each element in time</t>
  </si>
  <si>
    <t xml:space="preserve">OPEN defects </t>
  </si>
  <si>
    <t>Progress of Defects – All &amp; top 10 defects</t>
  </si>
  <si>
    <t>Defects changes in last period &amp; changes per day from start</t>
  </si>
  <si>
    <t>Average resolution time of defects</t>
  </si>
  <si>
    <t>Project:</t>
  </si>
  <si>
    <t>Issues:</t>
  </si>
  <si>
    <t>Hightlights:</t>
  </si>
  <si>
    <t>Summary:</t>
  </si>
  <si>
    <t>Test manager:</t>
  </si>
  <si>
    <t xml:space="preserve">Daily reports: </t>
  </si>
  <si>
    <t xml:space="preserve">Weekly reports: </t>
  </si>
  <si>
    <t>D-Plan vs real</t>
  </si>
  <si>
    <t>D-TC changes per day</t>
  </si>
  <si>
    <t>D-Test environment</t>
  </si>
  <si>
    <t>D-Progress of defects</t>
  </si>
  <si>
    <t>D- Defects changes per day</t>
  </si>
  <si>
    <t>W-Test shedule</t>
  </si>
  <si>
    <t>W-Test semafor</t>
  </si>
  <si>
    <t>W-TC per elements</t>
  </si>
  <si>
    <t>W-Defects per elements</t>
  </si>
  <si>
    <t>W-Defects over SLA</t>
  </si>
  <si>
    <t>W- Number of open defects</t>
  </si>
  <si>
    <t>W-AVG time of open defects</t>
  </si>
  <si>
    <t>List of defects</t>
  </si>
  <si>
    <t>Updated</t>
  </si>
  <si>
    <t>Report generated by:</t>
  </si>
  <si>
    <t>High problems</t>
  </si>
  <si>
    <t>Vendor 1</t>
  </si>
  <si>
    <t>Vendor 2</t>
  </si>
  <si>
    <t>Vendor 3</t>
  </si>
  <si>
    <t>Element 1</t>
  </si>
  <si>
    <t>Element 2</t>
  </si>
  <si>
    <t>Element 3</t>
  </si>
  <si>
    <t>Element 4</t>
  </si>
  <si>
    <t>Element 5</t>
  </si>
  <si>
    <t>CRM for  A1</t>
  </si>
  <si>
    <t>CRM for A2</t>
  </si>
  <si>
    <t>CRM for A3</t>
  </si>
  <si>
    <t>Element A</t>
  </si>
  <si>
    <t xml:space="preserve">Element B </t>
  </si>
  <si>
    <t>A</t>
  </si>
  <si>
    <t>B</t>
  </si>
  <si>
    <t>C</t>
  </si>
  <si>
    <t>D</t>
  </si>
  <si>
    <t xml:space="preserve">E </t>
  </si>
  <si>
    <t>F</t>
  </si>
  <si>
    <t>G</t>
  </si>
  <si>
    <t>H</t>
  </si>
  <si>
    <t>L</t>
  </si>
  <si>
    <t xml:space="preserve">I </t>
  </si>
  <si>
    <t>J</t>
  </si>
  <si>
    <t>K</t>
  </si>
  <si>
    <t>M</t>
  </si>
  <si>
    <t>N</t>
  </si>
  <si>
    <t>tester 1</t>
  </si>
  <si>
    <t>tester 2</t>
  </si>
  <si>
    <t>tester 4</t>
  </si>
  <si>
    <t>tester 5</t>
  </si>
  <si>
    <t>tester 6</t>
  </si>
  <si>
    <t>Number of days</t>
  </si>
  <si>
    <t>tester1</t>
  </si>
  <si>
    <t>tester2</t>
  </si>
  <si>
    <t>ddddddddddddd</t>
  </si>
  <si>
    <t>aaaaaaaaaaaaa</t>
  </si>
  <si>
    <t>xxxxxxxxxxxxx</t>
  </si>
  <si>
    <t>e1</t>
  </si>
  <si>
    <t>e2</t>
  </si>
  <si>
    <t>e3</t>
  </si>
  <si>
    <t>e4</t>
  </si>
  <si>
    <t>Name of Project</t>
  </si>
  <si>
    <t>Unavailability of CRM</t>
  </si>
  <si>
    <t>deployment of hot fixies</t>
  </si>
  <si>
    <t>patch window</t>
  </si>
  <si>
    <t>prolongation of patch window due problems</t>
  </si>
  <si>
    <t>Vendor 4</t>
  </si>
  <si>
    <t>Element1</t>
  </si>
  <si>
    <t>Element2</t>
  </si>
  <si>
    <t>Element3</t>
  </si>
  <si>
    <t>Element4</t>
  </si>
  <si>
    <t>Element5</t>
  </si>
  <si>
    <t>Element6</t>
  </si>
  <si>
    <t>Element7</t>
  </si>
  <si>
    <t>Element C</t>
  </si>
  <si>
    <t>Menovky stĺpcov</t>
  </si>
  <si>
    <t>Menovky riadkov</t>
  </si>
  <si>
    <t>Celkový súčet</t>
  </si>
  <si>
    <t>Team</t>
  </si>
  <si>
    <t>Owner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</si>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</sst>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;@"/>
    <numFmt numFmtId="165" formatCode="0.0"/>
    <numFmt numFmtId="166" formatCode="0.0%"/>
  </numFmts>
  <fonts count="5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CC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8"/>
      <color theme="4"/>
      <name val="Calibri"/>
      <family val="2"/>
      <charset val="238"/>
      <scheme val="minor"/>
    </font>
    <font>
      <sz val="12"/>
      <color theme="4"/>
      <name val="Calibri"/>
      <family val="2"/>
      <charset val="238"/>
      <scheme val="minor"/>
    </font>
    <font>
      <b/>
      <sz val="7"/>
      <color theme="4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scheme val="minor"/>
    </font>
    <font>
      <sz val="7"/>
      <color theme="2"/>
      <name val="Calibri"/>
      <family val="2"/>
      <charset val="238"/>
      <scheme val="minor"/>
    </font>
    <font>
      <sz val="8"/>
      <color theme="2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color theme="2" tint="-9.9978637043366805E-2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4"/>
      <color theme="5" tint="0.3999755851924192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rgb="FFFF6600"/>
      <name val="Helvetica Neue CE 45 Light CE"/>
      <charset val="238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1" fillId="0" borderId="0" applyNumberFormat="0" applyFill="0" applyBorder="0" applyAlignment="0" applyProtection="0">
      <alignment vertical="top"/>
      <protection locked="0"/>
    </xf>
  </cellStyleXfs>
  <cellXfs count="499">
    <xf numFmtId="0" fontId="0" fillId="0" borderId="0" xfId="0"/>
    <xf numFmtId="0" fontId="7" fillId="2" borderId="0" xfId="0" applyFont="1" applyFill="1" applyBorder="1"/>
    <xf numFmtId="0" fontId="8" fillId="2" borderId="0" xfId="2" applyFont="1" applyFill="1" applyBorder="1" applyAlignment="1" applyProtection="1">
      <alignment horizontal="left" vertical="center"/>
    </xf>
    <xf numFmtId="0" fontId="3" fillId="2" borderId="0" xfId="0" applyFont="1" applyFill="1" applyBorder="1"/>
    <xf numFmtId="0" fontId="7" fillId="4" borderId="0" xfId="0" applyFont="1" applyFill="1" applyBorder="1"/>
    <xf numFmtId="0" fontId="7" fillId="5" borderId="0" xfId="0" applyFont="1" applyFill="1" applyBorder="1"/>
    <xf numFmtId="0" fontId="7" fillId="6" borderId="0" xfId="0" applyFont="1" applyFill="1" applyBorder="1"/>
    <xf numFmtId="0" fontId="7" fillId="7" borderId="0" xfId="0" applyFont="1" applyFill="1" applyBorder="1"/>
    <xf numFmtId="0" fontId="7" fillId="2" borderId="0" xfId="0" applyFont="1" applyFill="1"/>
    <xf numFmtId="0" fontId="3" fillId="9" borderId="0" xfId="0" applyFont="1" applyFill="1" applyBorder="1"/>
    <xf numFmtId="0" fontId="12" fillId="9" borderId="0" xfId="0" applyFont="1" applyFill="1" applyBorder="1" applyAlignment="1">
      <alignment wrapText="1"/>
    </xf>
    <xf numFmtId="9" fontId="3" fillId="9" borderId="0" xfId="0" applyNumberFormat="1" applyFont="1" applyFill="1" applyBorder="1"/>
    <xf numFmtId="0" fontId="13" fillId="10" borderId="0" xfId="0" applyFont="1" applyFill="1" applyBorder="1"/>
    <xf numFmtId="0" fontId="14" fillId="11" borderId="1" xfId="0" applyFont="1" applyFill="1" applyBorder="1"/>
    <xf numFmtId="1" fontId="15" fillId="12" borderId="1" xfId="0" applyNumberFormat="1" applyFont="1" applyFill="1" applyBorder="1" applyAlignment="1"/>
    <xf numFmtId="0" fontId="16" fillId="12" borderId="1" xfId="0" applyFont="1" applyFill="1" applyBorder="1"/>
    <xf numFmtId="0" fontId="13" fillId="13" borderId="0" xfId="0" applyFont="1" applyFill="1" applyBorder="1"/>
    <xf numFmtId="1" fontId="17" fillId="12" borderId="1" xfId="0" applyNumberFormat="1" applyFont="1" applyFill="1" applyBorder="1" applyAlignment="1"/>
    <xf numFmtId="0" fontId="13" fillId="14" borderId="0" xfId="0" applyFont="1" applyFill="1" applyBorder="1"/>
    <xf numFmtId="0" fontId="14" fillId="12" borderId="1" xfId="0" applyFont="1" applyFill="1" applyBorder="1"/>
    <xf numFmtId="0" fontId="13" fillId="15" borderId="0" xfId="0" applyFont="1" applyFill="1" applyBorder="1"/>
    <xf numFmtId="0" fontId="13" fillId="16" borderId="0" xfId="0" applyFont="1" applyFill="1" applyBorder="1"/>
    <xf numFmtId="0" fontId="18" fillId="17" borderId="0" xfId="0" applyFont="1" applyFill="1" applyBorder="1"/>
    <xf numFmtId="0" fontId="19" fillId="12" borderId="1" xfId="0" applyFont="1" applyFill="1" applyBorder="1"/>
    <xf numFmtId="0" fontId="15" fillId="12" borderId="0" xfId="0" applyFont="1" applyFill="1" applyBorder="1"/>
    <xf numFmtId="0" fontId="4" fillId="9" borderId="2" xfId="0" applyFont="1" applyFill="1" applyBorder="1"/>
    <xf numFmtId="0" fontId="20" fillId="11" borderId="3" xfId="0" applyFont="1" applyFill="1" applyBorder="1"/>
    <xf numFmtId="0" fontId="0" fillId="2" borderId="0" xfId="0" applyFill="1"/>
    <xf numFmtId="0" fontId="0" fillId="12" borderId="0" xfId="0" applyFill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7" xfId="0" applyFont="1" applyFill="1" applyBorder="1"/>
    <xf numFmtId="164" fontId="10" fillId="3" borderId="0" xfId="0" applyNumberFormat="1" applyFont="1" applyFill="1" applyBorder="1"/>
    <xf numFmtId="164" fontId="10" fillId="3" borderId="7" xfId="0" applyNumberFormat="1" applyFont="1" applyFill="1" applyBorder="1"/>
    <xf numFmtId="0" fontId="7" fillId="4" borderId="7" xfId="0" applyFont="1" applyFill="1" applyBorder="1"/>
    <xf numFmtId="0" fontId="7" fillId="5" borderId="7" xfId="0" applyFont="1" applyFill="1" applyBorder="1"/>
    <xf numFmtId="0" fontId="7" fillId="6" borderId="7" xfId="0" applyFont="1" applyFill="1" applyBorder="1"/>
    <xf numFmtId="0" fontId="7" fillId="7" borderId="7" xfId="0" applyFont="1" applyFill="1" applyBorder="1"/>
    <xf numFmtId="0" fontId="10" fillId="8" borderId="0" xfId="0" applyFont="1" applyFill="1" applyBorder="1"/>
    <xf numFmtId="0" fontId="10" fillId="8" borderId="7" xfId="0" applyFont="1" applyFill="1" applyBorder="1"/>
    <xf numFmtId="0" fontId="7" fillId="2" borderId="6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10" borderId="1" xfId="0" applyFill="1" applyBorder="1"/>
    <xf numFmtId="0" fontId="0" fillId="10" borderId="0" xfId="0" applyFill="1"/>
    <xf numFmtId="0" fontId="0" fillId="0" borderId="1" xfId="0" applyBorder="1" applyAlignment="1">
      <alignment horizontal="left"/>
    </xf>
    <xf numFmtId="0" fontId="0" fillId="0" borderId="1" xfId="0" applyNumberFormat="1" applyBorder="1"/>
    <xf numFmtId="14" fontId="0" fillId="0" borderId="0" xfId="0" applyNumberFormat="1"/>
    <xf numFmtId="0" fontId="0" fillId="0" borderId="1" xfId="0" applyBorder="1"/>
    <xf numFmtId="14" fontId="0" fillId="0" borderId="11" xfId="0" applyNumberFormat="1" applyBorder="1" applyAlignment="1">
      <alignment horizontal="left"/>
    </xf>
    <xf numFmtId="14" fontId="0" fillId="0" borderId="12" xfId="0" applyNumberFormat="1" applyBorder="1" applyAlignment="1">
      <alignment horizontal="left"/>
    </xf>
    <xf numFmtId="0" fontId="0" fillId="0" borderId="7" xfId="0" applyNumberFormat="1" applyBorder="1"/>
    <xf numFmtId="14" fontId="0" fillId="0" borderId="13" xfId="0" applyNumberFormat="1" applyBorder="1" applyAlignment="1">
      <alignment horizontal="left"/>
    </xf>
    <xf numFmtId="0" fontId="0" fillId="0" borderId="10" xfId="0" applyNumberFormat="1" applyBorder="1"/>
    <xf numFmtId="14" fontId="0" fillId="0" borderId="1" xfId="0" applyNumberFormat="1" applyBorder="1" applyAlignment="1">
      <alignment horizontal="left"/>
    </xf>
    <xf numFmtId="0" fontId="2" fillId="9" borderId="0" xfId="0" applyFont="1" applyFill="1" applyBorder="1"/>
    <xf numFmtId="0" fontId="0" fillId="13" borderId="11" xfId="0" applyFill="1" applyBorder="1" applyAlignment="1">
      <alignment horizontal="left"/>
    </xf>
    <xf numFmtId="0" fontId="0" fillId="13" borderId="5" xfId="0" applyNumberFormat="1" applyFill="1" applyBorder="1"/>
    <xf numFmtId="0" fontId="0" fillId="7" borderId="12" xfId="0" applyFill="1" applyBorder="1" applyAlignment="1">
      <alignment horizontal="left"/>
    </xf>
    <xf numFmtId="0" fontId="0" fillId="7" borderId="7" xfId="0" applyNumberFormat="1" applyFill="1" applyBorder="1"/>
    <xf numFmtId="0" fontId="0" fillId="14" borderId="12" xfId="0" applyFill="1" applyBorder="1" applyAlignment="1">
      <alignment horizontal="left"/>
    </xf>
    <xf numFmtId="0" fontId="0" fillId="14" borderId="7" xfId="0" applyNumberFormat="1" applyFill="1" applyBorder="1"/>
    <xf numFmtId="0" fontId="0" fillId="10" borderId="12" xfId="0" applyFill="1" applyBorder="1" applyAlignment="1">
      <alignment horizontal="left"/>
    </xf>
    <xf numFmtId="0" fontId="0" fillId="10" borderId="7" xfId="0" applyNumberFormat="1" applyFill="1" applyBorder="1"/>
    <xf numFmtId="0" fontId="0" fillId="17" borderId="13" xfId="0" applyFill="1" applyBorder="1" applyAlignment="1">
      <alignment horizontal="left"/>
    </xf>
    <xf numFmtId="0" fontId="0" fillId="17" borderId="10" xfId="0" applyNumberFormat="1" applyFill="1" applyBorder="1"/>
    <xf numFmtId="0" fontId="0" fillId="2" borderId="14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7" fillId="2" borderId="14" xfId="0" applyFont="1" applyFill="1" applyBorder="1"/>
    <xf numFmtId="0" fontId="0" fillId="12" borderId="0" xfId="0" applyFill="1" applyAlignment="1">
      <alignment horizontal="left"/>
    </xf>
    <xf numFmtId="0" fontId="4" fillId="3" borderId="0" xfId="0" applyFont="1" applyFill="1" applyBorder="1"/>
    <xf numFmtId="0" fontId="8" fillId="4" borderId="16" xfId="2" applyFont="1" applyFill="1" applyBorder="1" applyAlignment="1" applyProtection="1">
      <alignment horizontal="left" vertical="center"/>
    </xf>
    <xf numFmtId="0" fontId="8" fillId="5" borderId="16" xfId="2" applyFont="1" applyFill="1" applyBorder="1" applyAlignment="1" applyProtection="1">
      <alignment horizontal="left" vertical="center"/>
    </xf>
    <xf numFmtId="0" fontId="11" fillId="6" borderId="0" xfId="0" applyFont="1" applyFill="1" applyBorder="1"/>
    <xf numFmtId="0" fontId="11" fillId="7" borderId="0" xfId="0" applyFont="1" applyFill="1" applyBorder="1"/>
    <xf numFmtId="0" fontId="4" fillId="8" borderId="0" xfId="0" applyFont="1" applyFill="1" applyBorder="1"/>
    <xf numFmtId="0" fontId="7" fillId="2" borderId="8" xfId="0" applyFont="1" applyFill="1" applyBorder="1"/>
    <xf numFmtId="0" fontId="23" fillId="2" borderId="0" xfId="0" applyFont="1" applyFill="1" applyBorder="1"/>
    <xf numFmtId="0" fontId="0" fillId="2" borderId="0" xfId="0" applyNumberFormat="1" applyFill="1"/>
    <xf numFmtId="9" fontId="0" fillId="2" borderId="0" xfId="0" applyNumberFormat="1" applyFill="1"/>
    <xf numFmtId="165" fontId="0" fillId="0" borderId="0" xfId="0" applyNumberFormat="1"/>
    <xf numFmtId="0" fontId="24" fillId="2" borderId="0" xfId="0" applyFont="1" applyFill="1" applyBorder="1"/>
    <xf numFmtId="0" fontId="25" fillId="2" borderId="0" xfId="0" applyFont="1" applyFill="1" applyAlignment="1">
      <alignment wrapText="1"/>
    </xf>
    <xf numFmtId="0" fontId="26" fillId="2" borderId="9" xfId="0" applyFont="1" applyFill="1" applyBorder="1" applyAlignment="1">
      <alignment vertical="center"/>
    </xf>
    <xf numFmtId="9" fontId="7" fillId="2" borderId="0" xfId="0" applyNumberFormat="1" applyFont="1" applyFill="1" applyAlignment="1">
      <alignment wrapText="1"/>
    </xf>
    <xf numFmtId="9" fontId="7" fillId="2" borderId="0" xfId="0" applyNumberFormat="1" applyFont="1" applyFill="1" applyAlignment="1">
      <alignment vertical="center" wrapText="1"/>
    </xf>
    <xf numFmtId="20" fontId="27" fillId="2" borderId="4" xfId="0" applyNumberFormat="1" applyFont="1" applyFill="1" applyBorder="1" applyAlignment="1">
      <alignment wrapText="1"/>
    </xf>
    <xf numFmtId="20" fontId="27" fillId="2" borderId="14" xfId="0" applyNumberFormat="1" applyFont="1" applyFill="1" applyBorder="1" applyAlignment="1">
      <alignment wrapText="1"/>
    </xf>
    <xf numFmtId="20" fontId="27" fillId="2" borderId="5" xfId="0" applyNumberFormat="1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1" xfId="0" applyNumberFormat="1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9" fontId="0" fillId="20" borderId="4" xfId="0" applyNumberFormat="1" applyFill="1" applyBorder="1"/>
    <xf numFmtId="9" fontId="0" fillId="17" borderId="4" xfId="0" applyNumberFormat="1" applyFill="1" applyBorder="1"/>
    <xf numFmtId="9" fontId="0" fillId="21" borderId="4" xfId="0" applyNumberFormat="1" applyFill="1" applyBorder="1"/>
    <xf numFmtId="9" fontId="0" fillId="22" borderId="4" xfId="0" applyNumberFormat="1" applyFill="1" applyBorder="1"/>
    <xf numFmtId="20" fontId="28" fillId="2" borderId="6" xfId="0" applyNumberFormat="1" applyFont="1" applyFill="1" applyBorder="1"/>
    <xf numFmtId="16" fontId="0" fillId="2" borderId="9" xfId="0" applyNumberFormat="1" applyFill="1" applyBorder="1"/>
    <xf numFmtId="0" fontId="15" fillId="2" borderId="9" xfId="0" applyFont="1" applyFill="1" applyBorder="1" applyAlignment="1">
      <alignment wrapText="1"/>
    </xf>
    <xf numFmtId="20" fontId="7" fillId="23" borderId="9" xfId="0" applyNumberFormat="1" applyFont="1" applyFill="1" applyBorder="1"/>
    <xf numFmtId="20" fontId="23" fillId="23" borderId="8" xfId="0" applyNumberFormat="1" applyFont="1" applyFill="1" applyBorder="1"/>
    <xf numFmtId="20" fontId="23" fillId="2" borderId="9" xfId="0" applyNumberFormat="1" applyFont="1" applyFill="1" applyBorder="1"/>
    <xf numFmtId="0" fontId="23" fillId="2" borderId="9" xfId="0" applyFont="1" applyFill="1" applyBorder="1"/>
    <xf numFmtId="0" fontId="7" fillId="2" borderId="13" xfId="0" applyFont="1" applyFill="1" applyBorder="1"/>
    <xf numFmtId="20" fontId="0" fillId="2" borderId="1" xfId="0" applyNumberFormat="1" applyFill="1" applyBorder="1"/>
    <xf numFmtId="166" fontId="0" fillId="2" borderId="1" xfId="0" applyNumberFormat="1" applyFill="1" applyBorder="1"/>
    <xf numFmtId="0" fontId="0" fillId="2" borderId="1" xfId="0" applyNumberFormat="1" applyFill="1" applyBorder="1"/>
    <xf numFmtId="0" fontId="0" fillId="2" borderId="1" xfId="0" applyFill="1" applyBorder="1"/>
    <xf numFmtId="9" fontId="0" fillId="2" borderId="0" xfId="0" applyNumberFormat="1" applyFill="1" applyBorder="1"/>
    <xf numFmtId="16" fontId="0" fillId="2" borderId="17" xfId="0" applyNumberFormat="1" applyFill="1" applyBorder="1"/>
    <xf numFmtId="0" fontId="29" fillId="2" borderId="17" xfId="0" applyFont="1" applyFill="1" applyBorder="1" applyAlignment="1">
      <alignment wrapText="1"/>
    </xf>
    <xf numFmtId="20" fontId="7" fillId="2" borderId="17" xfId="0" applyNumberFormat="1" applyFont="1" applyFill="1" applyBorder="1"/>
    <xf numFmtId="20" fontId="23" fillId="2" borderId="15" xfId="0" applyNumberFormat="1" applyFont="1" applyFill="1" applyBorder="1"/>
    <xf numFmtId="20" fontId="23" fillId="23" borderId="17" xfId="0" applyNumberFormat="1" applyFont="1" applyFill="1" applyBorder="1"/>
    <xf numFmtId="0" fontId="23" fillId="2" borderId="17" xfId="0" applyFont="1" applyFill="1" applyBorder="1"/>
    <xf numFmtId="0" fontId="7" fillId="2" borderId="1" xfId="0" applyFont="1" applyFill="1" applyBorder="1"/>
    <xf numFmtId="20" fontId="23" fillId="2" borderId="17" xfId="0" applyNumberFormat="1" applyFont="1" applyFill="1" applyBorder="1"/>
    <xf numFmtId="0" fontId="23" fillId="23" borderId="17" xfId="0" applyFont="1" applyFill="1" applyBorder="1"/>
    <xf numFmtId="0" fontId="15" fillId="2" borderId="17" xfId="0" applyFont="1" applyFill="1" applyBorder="1" applyAlignment="1">
      <alignment wrapText="1"/>
    </xf>
    <xf numFmtId="9" fontId="0" fillId="2" borderId="9" xfId="0" applyNumberFormat="1" applyFill="1" applyBorder="1"/>
    <xf numFmtId="0" fontId="0" fillId="0" borderId="9" xfId="0" applyBorder="1"/>
    <xf numFmtId="16" fontId="0" fillId="24" borderId="17" xfId="0" applyNumberFormat="1" applyFill="1" applyBorder="1"/>
    <xf numFmtId="0" fontId="15" fillId="24" borderId="17" xfId="0" applyFont="1" applyFill="1" applyBorder="1" applyAlignment="1">
      <alignment wrapText="1"/>
    </xf>
    <xf numFmtId="20" fontId="7" fillId="24" borderId="17" xfId="0" applyNumberFormat="1" applyFont="1" applyFill="1" applyBorder="1"/>
    <xf numFmtId="20" fontId="23" fillId="24" borderId="15" xfId="0" applyNumberFormat="1" applyFont="1" applyFill="1" applyBorder="1"/>
    <xf numFmtId="20" fontId="23" fillId="24" borderId="17" xfId="0" applyNumberFormat="1" applyFont="1" applyFill="1" applyBorder="1"/>
    <xf numFmtId="0" fontId="23" fillId="24" borderId="17" xfId="0" applyFont="1" applyFill="1" applyBorder="1"/>
    <xf numFmtId="0" fontId="23" fillId="24" borderId="18" xfId="0" applyFont="1" applyFill="1" applyBorder="1"/>
    <xf numFmtId="0" fontId="7" fillId="24" borderId="18" xfId="0" applyFont="1" applyFill="1" applyBorder="1"/>
    <xf numFmtId="20" fontId="0" fillId="24" borderId="1" xfId="0" applyNumberFormat="1" applyFill="1" applyBorder="1"/>
    <xf numFmtId="166" fontId="0" fillId="24" borderId="1" xfId="0" applyNumberFormat="1" applyFill="1" applyBorder="1"/>
    <xf numFmtId="0" fontId="0" fillId="24" borderId="1" xfId="0" applyNumberFormat="1" applyFill="1" applyBorder="1"/>
    <xf numFmtId="9" fontId="0" fillId="24" borderId="1" xfId="0" applyNumberFormat="1" applyFill="1" applyBorder="1"/>
    <xf numFmtId="9" fontId="0" fillId="24" borderId="17" xfId="0" applyNumberFormat="1" applyFill="1" applyBorder="1"/>
    <xf numFmtId="0" fontId="0" fillId="24" borderId="17" xfId="0" applyFill="1" applyBorder="1"/>
    <xf numFmtId="0" fontId="0" fillId="7" borderId="17" xfId="0" applyFill="1" applyBorder="1"/>
    <xf numFmtId="16" fontId="0" fillId="0" borderId="0" xfId="0" applyNumberFormat="1"/>
    <xf numFmtId="0" fontId="15" fillId="0" borderId="0" xfId="0" applyFont="1" applyAlignment="1">
      <alignment wrapText="1"/>
    </xf>
    <xf numFmtId="20" fontId="7" fillId="25" borderId="0" xfId="0" applyNumberFormat="1" applyFont="1" applyFill="1"/>
    <xf numFmtId="20" fontId="23" fillId="25" borderId="6" xfId="0" applyNumberFormat="1" applyFont="1" applyFill="1" applyBorder="1"/>
    <xf numFmtId="0" fontId="23" fillId="0" borderId="0" xfId="0" applyFont="1" applyBorder="1"/>
    <xf numFmtId="20" fontId="23" fillId="0" borderId="0" xfId="0" applyNumberFormat="1" applyFont="1" applyBorder="1"/>
    <xf numFmtId="0" fontId="23" fillId="0" borderId="7" xfId="0" applyFont="1" applyBorder="1"/>
    <xf numFmtId="0" fontId="7" fillId="0" borderId="7" xfId="0" applyFont="1" applyBorder="1"/>
    <xf numFmtId="20" fontId="0" fillId="7" borderId="1" xfId="0" applyNumberFormat="1" applyFill="1" applyBorder="1"/>
    <xf numFmtId="9" fontId="0" fillId="0" borderId="0" xfId="0" applyNumberFormat="1"/>
    <xf numFmtId="0" fontId="29" fillId="0" borderId="0" xfId="0" applyFont="1" applyAlignment="1">
      <alignment wrapText="1"/>
    </xf>
    <xf numFmtId="20" fontId="7" fillId="25" borderId="0" xfId="0" applyNumberFormat="1" applyFont="1" applyFill="1" applyBorder="1"/>
    <xf numFmtId="0" fontId="23" fillId="25" borderId="6" xfId="0" applyFont="1" applyFill="1" applyBorder="1"/>
    <xf numFmtId="0" fontId="23" fillId="25" borderId="0" xfId="0" applyFont="1" applyFill="1" applyBorder="1"/>
    <xf numFmtId="20" fontId="23" fillId="25" borderId="0" xfId="0" applyNumberFormat="1" applyFont="1" applyFill="1" applyBorder="1"/>
    <xf numFmtId="0" fontId="7" fillId="0" borderId="0" xfId="0" applyFont="1"/>
    <xf numFmtId="0" fontId="23" fillId="0" borderId="6" xfId="0" applyFont="1" applyBorder="1"/>
    <xf numFmtId="16" fontId="0" fillId="0" borderId="9" xfId="0" applyNumberFormat="1" applyBorder="1"/>
    <xf numFmtId="0" fontId="29" fillId="0" borderId="9" xfId="0" applyFont="1" applyBorder="1" applyAlignment="1">
      <alignment wrapText="1"/>
    </xf>
    <xf numFmtId="0" fontId="7" fillId="0" borderId="9" xfId="0" applyFont="1" applyBorder="1"/>
    <xf numFmtId="0" fontId="23" fillId="0" borderId="8" xfId="0" applyFont="1" applyBorder="1"/>
    <xf numFmtId="0" fontId="23" fillId="0" borderId="9" xfId="0" applyFont="1" applyBorder="1"/>
    <xf numFmtId="20" fontId="23" fillId="0" borderId="9" xfId="0" applyNumberFormat="1" applyFont="1" applyBorder="1"/>
    <xf numFmtId="20" fontId="23" fillId="25" borderId="9" xfId="0" applyNumberFormat="1" applyFont="1" applyFill="1" applyBorder="1"/>
    <xf numFmtId="0" fontId="23" fillId="0" borderId="10" xfId="0" applyFont="1" applyBorder="1"/>
    <xf numFmtId="0" fontId="7" fillId="0" borderId="10" xfId="0" applyFont="1" applyBorder="1"/>
    <xf numFmtId="9" fontId="0" fillId="0" borderId="9" xfId="0" applyNumberFormat="1" applyBorder="1"/>
    <xf numFmtId="0" fontId="7" fillId="24" borderId="17" xfId="0" applyFont="1" applyFill="1" applyBorder="1"/>
    <xf numFmtId="0" fontId="23" fillId="24" borderId="15" xfId="0" applyFont="1" applyFill="1" applyBorder="1"/>
    <xf numFmtId="20" fontId="31" fillId="0" borderId="7" xfId="0" applyNumberFormat="1" applyFont="1" applyBorder="1"/>
    <xf numFmtId="20" fontId="32" fillId="0" borderId="7" xfId="0" applyNumberFormat="1" applyFont="1" applyBorder="1"/>
    <xf numFmtId="0" fontId="23" fillId="25" borderId="9" xfId="0" applyFont="1" applyFill="1" applyBorder="1"/>
    <xf numFmtId="20" fontId="31" fillId="0" borderId="10" xfId="0" applyNumberFormat="1" applyFont="1" applyBorder="1"/>
    <xf numFmtId="0" fontId="32" fillId="0" borderId="10" xfId="0" applyFont="1" applyBorder="1"/>
    <xf numFmtId="20" fontId="33" fillId="25" borderId="0" xfId="0" applyNumberFormat="1" applyFont="1" applyFill="1" applyBorder="1"/>
    <xf numFmtId="20" fontId="33" fillId="25" borderId="7" xfId="0" applyNumberFormat="1" applyFont="1" applyFill="1" applyBorder="1"/>
    <xf numFmtId="20" fontId="34" fillId="0" borderId="7" xfId="0" applyNumberFormat="1" applyFont="1" applyBorder="1"/>
    <xf numFmtId="0" fontId="31" fillId="24" borderId="18" xfId="0" applyFont="1" applyFill="1" applyBorder="1"/>
    <xf numFmtId="0" fontId="15" fillId="22" borderId="0" xfId="0" applyFont="1" applyFill="1"/>
    <xf numFmtId="20" fontId="23" fillId="22" borderId="0" xfId="0" applyNumberFormat="1" applyFont="1" applyFill="1" applyBorder="1"/>
    <xf numFmtId="0" fontId="23" fillId="22" borderId="0" xfId="0" applyFont="1" applyFill="1" applyBorder="1"/>
    <xf numFmtId="17" fontId="0" fillId="0" borderId="1" xfId="0" applyNumberFormat="1" applyBorder="1"/>
    <xf numFmtId="20" fontId="33" fillId="25" borderId="6" xfId="0" applyNumberFormat="1" applyFont="1" applyFill="1" applyBorder="1"/>
    <xf numFmtId="0" fontId="33" fillId="25" borderId="0" xfId="0" applyFont="1" applyFill="1" applyBorder="1"/>
    <xf numFmtId="0" fontId="23" fillId="25" borderId="7" xfId="0" applyFont="1" applyFill="1" applyBorder="1"/>
    <xf numFmtId="20" fontId="23" fillId="25" borderId="7" xfId="0" applyNumberFormat="1" applyFont="1" applyFill="1" applyBorder="1"/>
    <xf numFmtId="20" fontId="7" fillId="26" borderId="0" xfId="0" applyNumberFormat="1" applyFont="1" applyFill="1"/>
    <xf numFmtId="20" fontId="23" fillId="26" borderId="6" xfId="0" applyNumberFormat="1" applyFont="1" applyFill="1" applyBorder="1"/>
    <xf numFmtId="20" fontId="23" fillId="26" borderId="0" xfId="0" applyNumberFormat="1" applyFont="1" applyFill="1" applyBorder="1"/>
    <xf numFmtId="0" fontId="23" fillId="26" borderId="6" xfId="0" applyFont="1" applyFill="1" applyBorder="1"/>
    <xf numFmtId="0" fontId="29" fillId="0" borderId="0" xfId="0" applyFont="1" applyBorder="1" applyAlignment="1">
      <alignment wrapText="1"/>
    </xf>
    <xf numFmtId="0" fontId="29" fillId="0" borderId="0" xfId="0" applyFont="1"/>
    <xf numFmtId="20" fontId="23" fillId="0" borderId="7" xfId="0" applyNumberFormat="1" applyFont="1" applyBorder="1"/>
    <xf numFmtId="20" fontId="7" fillId="0" borderId="0" xfId="0" applyNumberFormat="1" applyFont="1" applyFill="1"/>
    <xf numFmtId="20" fontId="23" fillId="0" borderId="6" xfId="0" applyNumberFormat="1" applyFont="1" applyFill="1" applyBorder="1"/>
    <xf numFmtId="0" fontId="30" fillId="0" borderId="0" xfId="0" applyFont="1" applyAlignment="1">
      <alignment wrapText="1"/>
    </xf>
    <xf numFmtId="20" fontId="7" fillId="0" borderId="7" xfId="0" applyNumberFormat="1" applyFont="1" applyBorder="1"/>
    <xf numFmtId="20" fontId="7" fillId="25" borderId="7" xfId="0" applyNumberFormat="1" applyFont="1" applyFill="1" applyBorder="1"/>
    <xf numFmtId="20" fontId="7" fillId="0" borderId="0" xfId="0" applyNumberFormat="1" applyFont="1"/>
    <xf numFmtId="20" fontId="23" fillId="0" borderId="6" xfId="0" applyNumberFormat="1" applyFont="1" applyBorder="1"/>
    <xf numFmtId="20" fontId="0" fillId="7" borderId="0" xfId="0" applyNumberFormat="1" applyFill="1"/>
    <xf numFmtId="0" fontId="0" fillId="0" borderId="0" xfId="0" applyNumberFormat="1"/>
    <xf numFmtId="0" fontId="0" fillId="7" borderId="0" xfId="0" applyFill="1"/>
    <xf numFmtId="14" fontId="0" fillId="0" borderId="0" xfId="0" applyNumberFormat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35" fillId="9" borderId="1" xfId="3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left"/>
    </xf>
    <xf numFmtId="14" fontId="0" fillId="19" borderId="1" xfId="0" applyNumberFormat="1" applyFill="1" applyBorder="1" applyAlignment="1">
      <alignment horizontal="left"/>
    </xf>
    <xf numFmtId="0" fontId="0" fillId="19" borderId="1" xfId="0" applyNumberFormat="1" applyFill="1" applyBorder="1"/>
    <xf numFmtId="0" fontId="0" fillId="0" borderId="0" xfId="0" applyAlignment="1">
      <alignment horizontal="left"/>
    </xf>
    <xf numFmtId="0" fontId="6" fillId="12" borderId="0" xfId="2" applyFont="1" applyFill="1" applyBorder="1" applyAlignment="1" applyProtection="1">
      <alignment horizontal="left" vertical="center"/>
    </xf>
    <xf numFmtId="0" fontId="0" fillId="19" borderId="0" xfId="0" applyFill="1" applyBorder="1"/>
    <xf numFmtId="0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36" fillId="0" borderId="19" xfId="0" applyFont="1" applyBorder="1" applyAlignment="1">
      <alignment horizontal="center" vertical="center"/>
    </xf>
    <xf numFmtId="0" fontId="2" fillId="18" borderId="23" xfId="0" applyFont="1" applyFill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13" fillId="12" borderId="0" xfId="0" applyFont="1" applyFill="1"/>
    <xf numFmtId="9" fontId="0" fillId="12" borderId="0" xfId="1" applyFont="1" applyFill="1"/>
    <xf numFmtId="0" fontId="4" fillId="12" borderId="0" xfId="0" applyFont="1" applyFill="1"/>
    <xf numFmtId="0" fontId="8" fillId="27" borderId="30" xfId="3" applyFont="1" applyFill="1" applyBorder="1"/>
    <xf numFmtId="0" fontId="5" fillId="0" borderId="0" xfId="3"/>
    <xf numFmtId="0" fontId="5" fillId="0" borderId="31" xfId="3" applyBorder="1"/>
    <xf numFmtId="0" fontId="5" fillId="0" borderId="31" xfId="3" quotePrefix="1" applyBorder="1"/>
    <xf numFmtId="14" fontId="5" fillId="0" borderId="31" xfId="3" applyNumberFormat="1" applyBorder="1"/>
    <xf numFmtId="22" fontId="5" fillId="0" borderId="31" xfId="3" applyNumberFormat="1" applyBorder="1"/>
    <xf numFmtId="0" fontId="5" fillId="28" borderId="32" xfId="3" applyFill="1" applyBorder="1"/>
    <xf numFmtId="0" fontId="5" fillId="28" borderId="32" xfId="3" quotePrefix="1" applyFill="1" applyBorder="1"/>
    <xf numFmtId="14" fontId="5" fillId="28" borderId="32" xfId="3" applyNumberFormat="1" applyFill="1" applyBorder="1"/>
    <xf numFmtId="22" fontId="5" fillId="28" borderId="32" xfId="3" applyNumberFormat="1" applyFill="1" applyBorder="1"/>
    <xf numFmtId="0" fontId="5" fillId="0" borderId="32" xfId="3" applyBorder="1"/>
    <xf numFmtId="0" fontId="5" fillId="0" borderId="32" xfId="3" quotePrefix="1" applyBorder="1"/>
    <xf numFmtId="14" fontId="5" fillId="0" borderId="32" xfId="3" applyNumberFormat="1" applyBorder="1"/>
    <xf numFmtId="22" fontId="5" fillId="0" borderId="32" xfId="3" applyNumberFormat="1" applyBorder="1"/>
    <xf numFmtId="0" fontId="5" fillId="28" borderId="33" xfId="3" applyFill="1" applyBorder="1"/>
    <xf numFmtId="0" fontId="5" fillId="28" borderId="33" xfId="3" quotePrefix="1" applyFill="1" applyBorder="1"/>
    <xf numFmtId="14" fontId="5" fillId="28" borderId="33" xfId="3" applyNumberFormat="1" applyFill="1" applyBorder="1"/>
    <xf numFmtId="22" fontId="5" fillId="28" borderId="33" xfId="3" applyNumberFormat="1" applyFill="1" applyBorder="1"/>
    <xf numFmtId="0" fontId="0" fillId="12" borderId="1" xfId="0" applyFill="1" applyBorder="1"/>
    <xf numFmtId="0" fontId="6" fillId="2" borderId="0" xfId="2" applyFont="1" applyFill="1" applyBorder="1" applyAlignment="1" applyProtection="1">
      <alignment horizontal="left" vertical="center"/>
    </xf>
    <xf numFmtId="0" fontId="4" fillId="29" borderId="1" xfId="0" applyFont="1" applyFill="1" applyBorder="1"/>
    <xf numFmtId="0" fontId="0" fillId="17" borderId="1" xfId="0" applyFill="1" applyBorder="1"/>
    <xf numFmtId="0" fontId="6" fillId="2" borderId="0" xfId="2" applyFont="1" applyFill="1" applyBorder="1" applyAlignment="1" applyProtection="1">
      <alignment horizontal="left" vertical="center"/>
    </xf>
    <xf numFmtId="0" fontId="36" fillId="12" borderId="0" xfId="0" applyFont="1" applyFill="1" applyBorder="1" applyAlignment="1">
      <alignment horizontal="left"/>
    </xf>
    <xf numFmtId="0" fontId="0" fillId="2" borderId="41" xfId="0" applyFill="1" applyBorder="1" applyAlignment="1">
      <alignment horizontal="left" vertical="top"/>
    </xf>
    <xf numFmtId="0" fontId="0" fillId="2" borderId="48" xfId="0" applyFill="1" applyBorder="1" applyAlignment="1">
      <alignment horizontal="left" vertical="top"/>
    </xf>
    <xf numFmtId="0" fontId="0" fillId="2" borderId="53" xfId="0" applyFill="1" applyBorder="1" applyAlignment="1">
      <alignment horizontal="left" vertical="top"/>
    </xf>
    <xf numFmtId="0" fontId="4" fillId="12" borderId="0" xfId="0" applyFont="1" applyFill="1" applyBorder="1"/>
    <xf numFmtId="0" fontId="13" fillId="12" borderId="0" xfId="0" applyFont="1" applyFill="1" applyBorder="1"/>
    <xf numFmtId="0" fontId="0" fillId="12" borderId="0" xfId="0" applyFill="1" applyBorder="1"/>
    <xf numFmtId="0" fontId="0" fillId="12" borderId="45" xfId="0" applyFill="1" applyBorder="1"/>
    <xf numFmtId="0" fontId="0" fillId="12" borderId="46" xfId="0" applyFill="1" applyBorder="1"/>
    <xf numFmtId="0" fontId="0" fillId="12" borderId="47" xfId="0" applyFill="1" applyBorder="1"/>
    <xf numFmtId="0" fontId="0" fillId="12" borderId="50" xfId="0" applyFill="1" applyBorder="1"/>
    <xf numFmtId="0" fontId="0" fillId="12" borderId="18" xfId="0" applyFill="1" applyBorder="1"/>
    <xf numFmtId="0" fontId="0" fillId="12" borderId="51" xfId="0" applyFill="1" applyBorder="1"/>
    <xf numFmtId="0" fontId="0" fillId="12" borderId="15" xfId="0" applyFill="1" applyBorder="1"/>
    <xf numFmtId="0" fontId="0" fillId="12" borderId="54" xfId="0" applyFill="1" applyBorder="1"/>
    <xf numFmtId="0" fontId="0" fillId="12" borderId="55" xfId="0" applyFill="1" applyBorder="1"/>
    <xf numFmtId="0" fontId="0" fillId="12" borderId="56" xfId="0" applyFill="1" applyBorder="1"/>
    <xf numFmtId="0" fontId="0" fillId="12" borderId="57" xfId="0" applyFill="1" applyBorder="1"/>
    <xf numFmtId="0" fontId="0" fillId="12" borderId="58" xfId="0" applyFill="1" applyBorder="1"/>
    <xf numFmtId="0" fontId="39" fillId="12" borderId="1" xfId="0" applyFont="1" applyFill="1" applyBorder="1"/>
    <xf numFmtId="0" fontId="0" fillId="12" borderId="15" xfId="0" applyFill="1" applyBorder="1" applyAlignment="1"/>
    <xf numFmtId="0" fontId="4" fillId="18" borderId="54" xfId="0" applyFont="1" applyFill="1" applyBorder="1" applyAlignment="1">
      <alignment horizontal="center" vertical="center"/>
    </xf>
    <xf numFmtId="0" fontId="4" fillId="18" borderId="57" xfId="0" applyFont="1" applyFill="1" applyBorder="1" applyAlignment="1">
      <alignment horizontal="center" vertical="center"/>
    </xf>
    <xf numFmtId="0" fontId="4" fillId="18" borderId="56" xfId="0" applyFont="1" applyFill="1" applyBorder="1" applyAlignment="1">
      <alignment horizontal="center" vertical="center"/>
    </xf>
    <xf numFmtId="0" fontId="4" fillId="18" borderId="55" xfId="0" applyFont="1" applyFill="1" applyBorder="1" applyAlignment="1">
      <alignment horizontal="center" vertical="center"/>
    </xf>
    <xf numFmtId="0" fontId="4" fillId="18" borderId="58" xfId="0" applyFont="1" applyFill="1" applyBorder="1" applyAlignment="1">
      <alignment horizontal="center" vertical="center"/>
    </xf>
    <xf numFmtId="0" fontId="0" fillId="2" borderId="40" xfId="0" applyFill="1" applyBorder="1"/>
    <xf numFmtId="0" fontId="0" fillId="2" borderId="59" xfId="0" applyFill="1" applyBorder="1"/>
    <xf numFmtId="0" fontId="0" fillId="2" borderId="52" xfId="0" applyFill="1" applyBorder="1"/>
    <xf numFmtId="0" fontId="0" fillId="30" borderId="48" xfId="0" applyFill="1" applyBorder="1"/>
    <xf numFmtId="0" fontId="0" fillId="2" borderId="60" xfId="0" applyFill="1" applyBorder="1"/>
    <xf numFmtId="0" fontId="0" fillId="2" borderId="61" xfId="0" applyFill="1" applyBorder="1"/>
    <xf numFmtId="0" fontId="0" fillId="30" borderId="34" xfId="0" applyFill="1" applyBorder="1"/>
    <xf numFmtId="0" fontId="0" fillId="0" borderId="56" xfId="0" applyFill="1" applyBorder="1" applyAlignment="1">
      <alignment horizontal="left" vertical="top"/>
    </xf>
    <xf numFmtId="0" fontId="0" fillId="0" borderId="52" xfId="0" applyBorder="1"/>
    <xf numFmtId="0" fontId="0" fillId="0" borderId="18" xfId="0" applyBorder="1"/>
    <xf numFmtId="0" fontId="0" fillId="0" borderId="52" xfId="0" applyFill="1" applyBorder="1" applyAlignment="1">
      <alignment horizontal="left" vertical="top"/>
    </xf>
    <xf numFmtId="0" fontId="0" fillId="0" borderId="50" xfId="0" applyFill="1" applyBorder="1" applyAlignment="1">
      <alignment horizontal="left" vertical="top"/>
    </xf>
    <xf numFmtId="0" fontId="0" fillId="0" borderId="60" xfId="0" applyBorder="1"/>
    <xf numFmtId="0" fontId="0" fillId="0" borderId="61" xfId="0" applyBorder="1"/>
    <xf numFmtId="0" fontId="0" fillId="0" borderId="44" xfId="0" applyBorder="1"/>
    <xf numFmtId="0" fontId="0" fillId="0" borderId="60" xfId="0" applyFill="1" applyBorder="1" applyAlignment="1">
      <alignment horizontal="left" vertical="top"/>
    </xf>
    <xf numFmtId="0" fontId="0" fillId="0" borderId="46" xfId="0" applyFill="1" applyBorder="1" applyAlignment="1">
      <alignment horizontal="left" vertical="top"/>
    </xf>
    <xf numFmtId="0" fontId="0" fillId="30" borderId="53" xfId="0" applyFill="1" applyBorder="1"/>
    <xf numFmtId="9" fontId="0" fillId="12" borderId="12" xfId="1" applyFont="1" applyFill="1" applyBorder="1"/>
    <xf numFmtId="1" fontId="0" fillId="12" borderId="12" xfId="0" applyNumberFormat="1" applyFill="1" applyBorder="1"/>
    <xf numFmtId="14" fontId="0" fillId="0" borderId="1" xfId="0" applyNumberFormat="1" applyBorder="1"/>
    <xf numFmtId="9" fontId="0" fillId="12" borderId="7" xfId="1" applyFont="1" applyFill="1" applyBorder="1"/>
    <xf numFmtId="0" fontId="0" fillId="30" borderId="38" xfId="0" applyFill="1" applyBorder="1" applyAlignment="1">
      <alignment horizontal="center" vertical="center"/>
    </xf>
    <xf numFmtId="0" fontId="0" fillId="0" borderId="48" xfId="0" applyFill="1" applyBorder="1" applyAlignment="1">
      <alignment horizontal="left" vertical="top"/>
    </xf>
    <xf numFmtId="9" fontId="0" fillId="12" borderId="1" xfId="1" applyFont="1" applyFill="1" applyBorder="1"/>
    <xf numFmtId="1" fontId="0" fillId="12" borderId="1" xfId="0" applyNumberFormat="1" applyFill="1" applyBorder="1"/>
    <xf numFmtId="9" fontId="0" fillId="12" borderId="18" xfId="1" applyFont="1" applyFill="1" applyBorder="1"/>
    <xf numFmtId="0" fontId="0" fillId="30" borderId="48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top"/>
    </xf>
    <xf numFmtId="14" fontId="0" fillId="0" borderId="61" xfId="0" applyNumberFormat="1" applyBorder="1"/>
    <xf numFmtId="0" fontId="0" fillId="30" borderId="34" xfId="0" applyFill="1" applyBorder="1" applyAlignment="1">
      <alignment horizontal="center" vertical="center"/>
    </xf>
    <xf numFmtId="0" fontId="0" fillId="0" borderId="34" xfId="0" applyFill="1" applyBorder="1" applyAlignment="1">
      <alignment horizontal="left" vertical="top"/>
    </xf>
    <xf numFmtId="0" fontId="0" fillId="0" borderId="65" xfId="0" applyFill="1" applyBorder="1" applyAlignment="1">
      <alignment horizontal="left" vertical="top"/>
    </xf>
    <xf numFmtId="9" fontId="0" fillId="2" borderId="57" xfId="1" applyFont="1" applyFill="1" applyBorder="1"/>
    <xf numFmtId="1" fontId="0" fillId="2" borderId="57" xfId="0" applyNumberFormat="1" applyFill="1" applyBorder="1"/>
    <xf numFmtId="14" fontId="0" fillId="2" borderId="59" xfId="0" applyNumberFormat="1" applyFill="1" applyBorder="1"/>
    <xf numFmtId="14" fontId="0" fillId="2" borderId="1" xfId="0" applyNumberFormat="1" applyFill="1" applyBorder="1"/>
    <xf numFmtId="9" fontId="0" fillId="2" borderId="54" xfId="1" applyFont="1" applyFill="1" applyBorder="1"/>
    <xf numFmtId="0" fontId="0" fillId="2" borderId="55" xfId="0" applyFill="1" applyBorder="1" applyAlignment="1">
      <alignment horizontal="left" vertical="top"/>
    </xf>
    <xf numFmtId="9" fontId="0" fillId="2" borderId="1" xfId="1" applyFont="1" applyFill="1" applyBorder="1"/>
    <xf numFmtId="1" fontId="0" fillId="2" borderId="1" xfId="0" applyNumberFormat="1" applyFill="1" applyBorder="1"/>
    <xf numFmtId="9" fontId="0" fillId="2" borderId="18" xfId="1" applyFont="1" applyFill="1" applyBorder="1"/>
    <xf numFmtId="0" fontId="0" fillId="2" borderId="15" xfId="0" applyFill="1" applyBorder="1" applyAlignment="1">
      <alignment horizontal="left" vertical="top"/>
    </xf>
    <xf numFmtId="9" fontId="0" fillId="2" borderId="61" xfId="1" applyFont="1" applyFill="1" applyBorder="1"/>
    <xf numFmtId="1" fontId="0" fillId="2" borderId="61" xfId="0" applyNumberFormat="1" applyFill="1" applyBorder="1"/>
    <xf numFmtId="14" fontId="0" fillId="2" borderId="61" xfId="0" applyNumberFormat="1" applyFill="1" applyBorder="1"/>
    <xf numFmtId="0" fontId="0" fillId="2" borderId="61" xfId="1" applyNumberFormat="1" applyFont="1" applyFill="1" applyBorder="1"/>
    <xf numFmtId="9" fontId="0" fillId="2" borderId="44" xfId="1" applyFont="1" applyFill="1" applyBorder="1"/>
    <xf numFmtId="0" fontId="0" fillId="2" borderId="66" xfId="0" applyFill="1" applyBorder="1" applyAlignment="1">
      <alignment horizontal="left" vertical="top"/>
    </xf>
    <xf numFmtId="0" fontId="0" fillId="2" borderId="65" xfId="0" applyFill="1" applyBorder="1" applyAlignment="1">
      <alignment horizontal="left" vertical="top"/>
    </xf>
    <xf numFmtId="0" fontId="36" fillId="2" borderId="4" xfId="0" applyFont="1" applyFill="1" applyBorder="1" applyAlignment="1"/>
    <xf numFmtId="0" fontId="36" fillId="2" borderId="0" xfId="0" applyFont="1" applyFill="1" applyBorder="1" applyAlignment="1"/>
    <xf numFmtId="0" fontId="36" fillId="2" borderId="6" xfId="0" applyFont="1" applyFill="1" applyBorder="1"/>
    <xf numFmtId="0" fontId="3" fillId="17" borderId="1" xfId="0" applyFont="1" applyFill="1" applyBorder="1"/>
    <xf numFmtId="0" fontId="0" fillId="0" borderId="1" xfId="0" applyNumberFormat="1" applyBorder="1" applyAlignment="1">
      <alignment horizontal="center"/>
    </xf>
    <xf numFmtId="0" fontId="0" fillId="19" borderId="1" xfId="0" applyNumberFormat="1" applyFill="1" applyBorder="1" applyAlignment="1">
      <alignment horizontal="center"/>
    </xf>
    <xf numFmtId="0" fontId="36" fillId="2" borderId="0" xfId="0" applyFont="1" applyFill="1" applyBorder="1"/>
    <xf numFmtId="0" fontId="35" fillId="9" borderId="11" xfId="3" applyFont="1" applyFill="1" applyBorder="1" applyAlignment="1">
      <alignment horizontal="left" vertical="top" wrapText="1"/>
    </xf>
    <xf numFmtId="0" fontId="35" fillId="9" borderId="11" xfId="3" applyFont="1" applyFill="1" applyBorder="1" applyAlignment="1">
      <alignment horizontal="center" vertical="top" wrapText="1"/>
    </xf>
    <xf numFmtId="0" fontId="44" fillId="12" borderId="6" xfId="3" applyFont="1" applyFill="1" applyBorder="1" applyAlignment="1">
      <alignment horizontal="left" vertical="top" wrapText="1"/>
    </xf>
    <xf numFmtId="0" fontId="0" fillId="12" borderId="0" xfId="0" applyNumberFormat="1" applyFill="1" applyBorder="1" applyAlignment="1">
      <alignment horizontal="center"/>
    </xf>
    <xf numFmtId="9" fontId="0" fillId="12" borderId="7" xfId="1" applyFont="1" applyFill="1" applyBorder="1" applyAlignment="1">
      <alignment horizontal="center"/>
    </xf>
    <xf numFmtId="0" fontId="44" fillId="12" borderId="8" xfId="3" applyFont="1" applyFill="1" applyBorder="1" applyAlignment="1">
      <alignment horizontal="left" vertical="top" wrapText="1"/>
    </xf>
    <xf numFmtId="0" fontId="0" fillId="12" borderId="9" xfId="0" applyNumberFormat="1" applyFill="1" applyBorder="1" applyAlignment="1">
      <alignment horizontal="center"/>
    </xf>
    <xf numFmtId="9" fontId="0" fillId="12" borderId="10" xfId="1" applyFont="1" applyFill="1" applyBorder="1" applyAlignment="1">
      <alignment horizontal="center"/>
    </xf>
    <xf numFmtId="0" fontId="44" fillId="19" borderId="8" xfId="3" applyFont="1" applyFill="1" applyBorder="1" applyAlignment="1">
      <alignment horizontal="left" vertical="top" wrapText="1"/>
    </xf>
    <xf numFmtId="0" fontId="0" fillId="19" borderId="9" xfId="0" applyNumberFormat="1" applyFill="1" applyBorder="1" applyAlignment="1">
      <alignment horizontal="center"/>
    </xf>
    <xf numFmtId="9" fontId="0" fillId="19" borderId="10" xfId="0" applyNumberFormat="1" applyFill="1" applyBorder="1" applyAlignment="1">
      <alignment horizontal="center"/>
    </xf>
    <xf numFmtId="0" fontId="38" fillId="2" borderId="0" xfId="0" applyFont="1" applyFill="1" applyBorder="1" applyAlignment="1"/>
    <xf numFmtId="0" fontId="36" fillId="2" borderId="14" xfId="0" applyFont="1" applyFill="1" applyBorder="1" applyAlignment="1">
      <alignment horizontal="left"/>
    </xf>
    <xf numFmtId="0" fontId="36" fillId="2" borderId="4" xfId="0" applyFont="1" applyFill="1" applyBorder="1" applyAlignment="1">
      <alignment horizontal="left"/>
    </xf>
    <xf numFmtId="0" fontId="45" fillId="2" borderId="0" xfId="0" applyFont="1" applyFill="1" applyBorder="1" applyAlignment="1">
      <alignment horizontal="left"/>
    </xf>
    <xf numFmtId="0" fontId="46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left"/>
    </xf>
    <xf numFmtId="0" fontId="4" fillId="29" borderId="1" xfId="0" applyFont="1" applyFill="1" applyBorder="1" applyAlignment="1"/>
    <xf numFmtId="0" fontId="0" fillId="12" borderId="1" xfId="0" applyFill="1" applyBorder="1" applyAlignment="1"/>
    <xf numFmtId="0" fontId="4" fillId="2" borderId="7" xfId="0" applyFont="1" applyFill="1" applyBorder="1" applyAlignment="1"/>
    <xf numFmtId="0" fontId="0" fillId="2" borderId="7" xfId="0" applyFill="1" applyBorder="1" applyAlignment="1"/>
    <xf numFmtId="0" fontId="4" fillId="12" borderId="0" xfId="0" applyFont="1" applyFill="1" applyBorder="1" applyAlignment="1"/>
    <xf numFmtId="0" fontId="0" fillId="12" borderId="0" xfId="0" applyFill="1" applyBorder="1" applyAlignment="1"/>
    <xf numFmtId="14" fontId="4" fillId="12" borderId="0" xfId="0" applyNumberFormat="1" applyFont="1" applyFill="1"/>
    <xf numFmtId="0" fontId="48" fillId="2" borderId="0" xfId="0" applyFont="1" applyFill="1" applyBorder="1"/>
    <xf numFmtId="2" fontId="0" fillId="2" borderId="0" xfId="0" applyNumberFormat="1" applyFill="1" applyBorder="1"/>
    <xf numFmtId="0" fontId="4" fillId="12" borderId="0" xfId="0" applyFont="1" applyFill="1" applyBorder="1" applyAlignment="1">
      <alignment vertical="top"/>
    </xf>
    <xf numFmtId="0" fontId="6" fillId="2" borderId="0" xfId="2" applyFont="1" applyFill="1" applyBorder="1" applyAlignment="1" applyProtection="1">
      <alignment horizontal="left" vertical="center"/>
    </xf>
    <xf numFmtId="0" fontId="13" fillId="0" borderId="0" xfId="0" applyFont="1"/>
    <xf numFmtId="0" fontId="35" fillId="12" borderId="0" xfId="3" applyFont="1" applyFill="1" applyBorder="1" applyAlignment="1">
      <alignment horizontal="center" vertical="center" wrapText="1"/>
    </xf>
    <xf numFmtId="14" fontId="4" fillId="12" borderId="0" xfId="0" applyNumberFormat="1" applyFont="1" applyFill="1" applyBorder="1"/>
    <xf numFmtId="0" fontId="22" fillId="12" borderId="0" xfId="2" applyFont="1" applyFill="1" applyBorder="1" applyAlignment="1" applyProtection="1">
      <alignment horizontal="left" vertical="center"/>
    </xf>
    <xf numFmtId="0" fontId="0" fillId="0" borderId="0" xfId="0" pivotButton="1"/>
    <xf numFmtId="2" fontId="0" fillId="0" borderId="0" xfId="0" applyNumberFormat="1"/>
    <xf numFmtId="0" fontId="3" fillId="2" borderId="4" xfId="0" applyFont="1" applyFill="1" applyBorder="1"/>
    <xf numFmtId="2" fontId="0" fillId="2" borderId="6" xfId="0" applyNumberFormat="1" applyFill="1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0" fillId="2" borderId="9" xfId="0" applyFill="1" applyBorder="1" applyAlignment="1"/>
    <xf numFmtId="0" fontId="0" fillId="2" borderId="10" xfId="0" applyFill="1" applyBorder="1" applyAlignment="1"/>
    <xf numFmtId="0" fontId="49" fillId="2" borderId="14" xfId="0" applyFont="1" applyFill="1" applyBorder="1" applyAlignment="1"/>
    <xf numFmtId="0" fontId="49" fillId="2" borderId="4" xfId="0" applyFont="1" applyFill="1" applyBorder="1" applyAlignment="1"/>
    <xf numFmtId="0" fontId="3" fillId="12" borderId="0" xfId="0" applyFont="1" applyFill="1"/>
    <xf numFmtId="0" fontId="3" fillId="0" borderId="0" xfId="0" applyFont="1"/>
    <xf numFmtId="0" fontId="0" fillId="2" borderId="75" xfId="0" applyFill="1" applyBorder="1"/>
    <xf numFmtId="0" fontId="0" fillId="2" borderId="79" xfId="0" applyFill="1" applyBorder="1"/>
    <xf numFmtId="0" fontId="38" fillId="2" borderId="0" xfId="0" applyFont="1" applyFill="1" applyBorder="1"/>
    <xf numFmtId="0" fontId="0" fillId="12" borderId="88" xfId="0" applyFill="1" applyBorder="1"/>
    <xf numFmtId="14" fontId="0" fillId="12" borderId="86" xfId="0" applyNumberFormat="1" applyFill="1" applyBorder="1" applyAlignment="1">
      <alignment horizontal="left"/>
    </xf>
    <xf numFmtId="14" fontId="0" fillId="12" borderId="87" xfId="0" applyNumberFormat="1" applyFill="1" applyBorder="1" applyAlignment="1">
      <alignment horizontal="left"/>
    </xf>
    <xf numFmtId="14" fontId="0" fillId="12" borderId="88" xfId="0" applyNumberFormat="1" applyFill="1" applyBorder="1" applyAlignment="1">
      <alignment horizontal="left"/>
    </xf>
    <xf numFmtId="0" fontId="0" fillId="2" borderId="8" xfId="0" applyFill="1" applyBorder="1" applyAlignment="1"/>
    <xf numFmtId="0" fontId="3" fillId="2" borderId="9" xfId="0" applyFont="1" applyFill="1" applyBorder="1" applyAlignment="1"/>
    <xf numFmtId="0" fontId="50" fillId="2" borderId="0" xfId="0" applyFont="1" applyFill="1" applyBorder="1"/>
    <xf numFmtId="0" fontId="0" fillId="2" borderId="53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top"/>
    </xf>
    <xf numFmtId="0" fontId="0" fillId="0" borderId="58" xfId="0" applyBorder="1"/>
    <xf numFmtId="0" fontId="0" fillId="0" borderId="57" xfId="0" applyBorder="1"/>
    <xf numFmtId="0" fontId="0" fillId="0" borderId="39" xfId="0" applyBorder="1"/>
    <xf numFmtId="0" fontId="5" fillId="0" borderId="91" xfId="3" quotePrefix="1" applyBorder="1"/>
    <xf numFmtId="0" fontId="0" fillId="0" borderId="89" xfId="0" applyNumberFormat="1" applyBorder="1"/>
    <xf numFmtId="0" fontId="8" fillId="27" borderId="31" xfId="3" applyFont="1" applyFill="1" applyBorder="1"/>
    <xf numFmtId="0" fontId="5" fillId="0" borderId="1" xfId="3" applyBorder="1"/>
    <xf numFmtId="0" fontId="51" fillId="12" borderId="84" xfId="5" applyFill="1" applyBorder="1" applyAlignment="1" applyProtection="1">
      <alignment horizontal="left"/>
    </xf>
    <xf numFmtId="0" fontId="51" fillId="12" borderId="75" xfId="5" applyFill="1" applyBorder="1" applyAlignment="1" applyProtection="1">
      <alignment horizontal="left"/>
    </xf>
    <xf numFmtId="0" fontId="51" fillId="12" borderId="85" xfId="5" applyFill="1" applyBorder="1" applyAlignment="1" applyProtection="1">
      <alignment horizontal="left"/>
    </xf>
    <xf numFmtId="0" fontId="51" fillId="12" borderId="81" xfId="5" applyFill="1" applyBorder="1" applyAlignment="1" applyProtection="1">
      <alignment horizontal="left"/>
    </xf>
    <xf numFmtId="0" fontId="51" fillId="12" borderId="82" xfId="5" applyFill="1" applyBorder="1" applyAlignment="1" applyProtection="1">
      <alignment horizontal="left"/>
    </xf>
    <xf numFmtId="0" fontId="51" fillId="12" borderId="83" xfId="5" applyFill="1" applyBorder="1" applyAlignment="1" applyProtection="1">
      <alignment horizontal="left"/>
    </xf>
    <xf numFmtId="0" fontId="51" fillId="12" borderId="80" xfId="5" applyFill="1" applyBorder="1" applyAlignment="1" applyProtection="1">
      <alignment horizontal="left"/>
    </xf>
    <xf numFmtId="0" fontId="51" fillId="12" borderId="0" xfId="5" applyFill="1" applyBorder="1" applyAlignment="1" applyProtection="1">
      <alignment horizontal="left"/>
    </xf>
    <xf numFmtId="0" fontId="51" fillId="12" borderId="79" xfId="5" applyFill="1" applyBorder="1" applyAlignment="1" applyProtection="1">
      <alignment horizontal="left"/>
    </xf>
    <xf numFmtId="0" fontId="0" fillId="12" borderId="84" xfId="0" applyFill="1" applyBorder="1" applyAlignment="1">
      <alignment horizontal="left"/>
    </xf>
    <xf numFmtId="0" fontId="0" fillId="12" borderId="75" xfId="0" applyFill="1" applyBorder="1" applyAlignment="1">
      <alignment horizontal="left"/>
    </xf>
    <xf numFmtId="0" fontId="0" fillId="12" borderId="78" xfId="0" applyFill="1" applyBorder="1" applyAlignment="1">
      <alignment horizontal="left" vertical="center"/>
    </xf>
    <xf numFmtId="0" fontId="0" fillId="12" borderId="76" xfId="0" applyFill="1" applyBorder="1" applyAlignment="1">
      <alignment horizontal="left" vertical="center"/>
    </xf>
    <xf numFmtId="0" fontId="0" fillId="12" borderId="77" xfId="0" applyFill="1" applyBorder="1" applyAlignment="1">
      <alignment horizontal="left" vertical="center"/>
    </xf>
    <xf numFmtId="0" fontId="0" fillId="12" borderId="78" xfId="0" applyFill="1" applyBorder="1" applyAlignment="1">
      <alignment horizontal="left"/>
    </xf>
    <xf numFmtId="0" fontId="0" fillId="12" borderId="76" xfId="0" applyFill="1" applyBorder="1" applyAlignment="1">
      <alignment horizontal="left"/>
    </xf>
    <xf numFmtId="0" fontId="0" fillId="12" borderId="77" xfId="0" applyFill="1" applyBorder="1" applyAlignment="1">
      <alignment horizontal="left"/>
    </xf>
    <xf numFmtId="0" fontId="49" fillId="12" borderId="78" xfId="0" applyFont="1" applyFill="1" applyBorder="1" applyAlignment="1">
      <alignment horizontal="left" vertical="center"/>
    </xf>
    <xf numFmtId="0" fontId="49" fillId="12" borderId="76" xfId="0" applyFont="1" applyFill="1" applyBorder="1" applyAlignment="1">
      <alignment horizontal="left" vertical="center"/>
    </xf>
    <xf numFmtId="0" fontId="49" fillId="12" borderId="77" xfId="0" applyFont="1" applyFill="1" applyBorder="1" applyAlignment="1">
      <alignment horizontal="left" vertical="center"/>
    </xf>
    <xf numFmtId="0" fontId="22" fillId="12" borderId="9" xfId="2" applyFont="1" applyFill="1" applyBorder="1" applyAlignment="1" applyProtection="1">
      <alignment horizontal="left" vertical="center"/>
    </xf>
    <xf numFmtId="0" fontId="21" fillId="2" borderId="0" xfId="0" applyFont="1" applyFill="1" applyBorder="1" applyAlignment="1">
      <alignment horizontal="left" wrapText="1"/>
    </xf>
    <xf numFmtId="0" fontId="6" fillId="12" borderId="9" xfId="2" applyFont="1" applyFill="1" applyBorder="1" applyAlignment="1" applyProtection="1">
      <alignment horizontal="left" vertical="center"/>
    </xf>
    <xf numFmtId="0" fontId="26" fillId="2" borderId="9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left"/>
    </xf>
    <xf numFmtId="0" fontId="36" fillId="1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6" fillId="12" borderId="0" xfId="2" applyFont="1" applyFill="1" applyBorder="1" applyAlignment="1" applyProtection="1">
      <alignment horizontal="left" vertical="center"/>
    </xf>
    <xf numFmtId="0" fontId="0" fillId="10" borderId="55" xfId="0" applyFill="1" applyBorder="1" applyAlignment="1">
      <alignment horizontal="center"/>
    </xf>
    <xf numFmtId="0" fontId="0" fillId="10" borderId="90" xfId="0" applyFill="1" applyBorder="1" applyAlignment="1">
      <alignment horizontal="center"/>
    </xf>
    <xf numFmtId="0" fontId="0" fillId="10" borderId="58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52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2" fillId="18" borderId="35" xfId="0" applyFont="1" applyFill="1" applyBorder="1" applyAlignment="1">
      <alignment horizontal="center" vertical="center"/>
    </xf>
    <xf numFmtId="0" fontId="2" fillId="18" borderId="36" xfId="0" applyFont="1" applyFill="1" applyBorder="1" applyAlignment="1">
      <alignment horizontal="center" vertical="center"/>
    </xf>
    <xf numFmtId="0" fontId="2" fillId="18" borderId="37" xfId="0" applyFont="1" applyFill="1" applyBorder="1" applyAlignment="1">
      <alignment horizontal="center" vertical="center"/>
    </xf>
    <xf numFmtId="0" fontId="0" fillId="10" borderId="42" xfId="0" applyFill="1" applyBorder="1" applyAlignment="1">
      <alignment horizontal="center"/>
    </xf>
    <xf numFmtId="0" fontId="0" fillId="10" borderId="43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40" fillId="18" borderId="34" xfId="0" applyFont="1" applyFill="1" applyBorder="1" applyAlignment="1">
      <alignment horizontal="center" vertical="center"/>
    </xf>
    <xf numFmtId="0" fontId="4" fillId="18" borderId="38" xfId="0" applyFont="1" applyFill="1" applyBorder="1" applyAlignment="1">
      <alignment vertical="center"/>
    </xf>
    <xf numFmtId="0" fontId="41" fillId="0" borderId="62" xfId="3" applyFont="1" applyFill="1" applyBorder="1" applyAlignment="1">
      <alignment horizontal="center" vertical="center" wrapText="1"/>
    </xf>
    <xf numFmtId="0" fontId="41" fillId="0" borderId="51" xfId="3" applyFont="1" applyFill="1" applyBorder="1" applyAlignment="1">
      <alignment horizontal="center" vertical="center" wrapText="1"/>
    </xf>
    <xf numFmtId="0" fontId="38" fillId="32" borderId="34" xfId="0" applyFont="1" applyFill="1" applyBorder="1" applyAlignment="1">
      <alignment horizontal="center" vertical="center"/>
    </xf>
    <xf numFmtId="0" fontId="38" fillId="32" borderId="38" xfId="0" applyFont="1" applyFill="1" applyBorder="1" applyAlignment="1">
      <alignment horizontal="center" vertical="center"/>
    </xf>
    <xf numFmtId="0" fontId="41" fillId="0" borderId="54" xfId="3" applyFont="1" applyFill="1" applyBorder="1" applyAlignment="1">
      <alignment horizontal="center" vertical="center" wrapText="1"/>
    </xf>
    <xf numFmtId="0" fontId="3" fillId="31" borderId="45" xfId="0" applyFont="1" applyFill="1" applyBorder="1" applyAlignment="1">
      <alignment horizontal="center" vertical="center" wrapText="1"/>
    </xf>
    <xf numFmtId="0" fontId="3" fillId="31" borderId="57" xfId="0" applyFont="1" applyFill="1" applyBorder="1" applyAlignment="1">
      <alignment horizontal="center" vertical="center" wrapText="1"/>
    </xf>
    <xf numFmtId="0" fontId="38" fillId="32" borderId="68" xfId="0" applyFont="1" applyFill="1" applyBorder="1" applyAlignment="1">
      <alignment horizontal="center" vertical="center"/>
    </xf>
    <xf numFmtId="0" fontId="0" fillId="32" borderId="67" xfId="0" applyFill="1" applyBorder="1" applyAlignment="1">
      <alignment vertical="center"/>
    </xf>
    <xf numFmtId="0" fontId="38" fillId="32" borderId="64" xfId="0" applyFont="1" applyFill="1" applyBorder="1" applyAlignment="1">
      <alignment horizontal="center" vertical="center"/>
    </xf>
    <xf numFmtId="0" fontId="0" fillId="32" borderId="63" xfId="0" applyFill="1" applyBorder="1" applyAlignment="1">
      <alignment vertical="center"/>
    </xf>
    <xf numFmtId="0" fontId="42" fillId="2" borderId="62" xfId="3" applyFont="1" applyFill="1" applyBorder="1" applyAlignment="1">
      <alignment horizontal="center" vertical="center" wrapText="1"/>
    </xf>
    <xf numFmtId="0" fontId="42" fillId="2" borderId="51" xfId="3" applyFont="1" applyFill="1" applyBorder="1" applyAlignment="1">
      <alignment horizontal="center" vertical="center" wrapText="1"/>
    </xf>
    <xf numFmtId="0" fontId="42" fillId="2" borderId="54" xfId="3" applyFont="1" applyFill="1" applyBorder="1" applyAlignment="1">
      <alignment horizontal="center" vertical="center" wrapText="1"/>
    </xf>
    <xf numFmtId="0" fontId="43" fillId="31" borderId="66" xfId="0" applyFont="1" applyFill="1" applyBorder="1" applyAlignment="1">
      <alignment horizontal="center" vertical="center" wrapText="1"/>
    </xf>
    <xf numFmtId="0" fontId="43" fillId="31" borderId="53" xfId="0" applyFont="1" applyFill="1" applyBorder="1" applyAlignment="1">
      <alignment horizontal="center" vertical="center" wrapText="1"/>
    </xf>
    <xf numFmtId="0" fontId="3" fillId="31" borderId="47" xfId="0" applyFont="1" applyFill="1" applyBorder="1" applyAlignment="1">
      <alignment horizontal="center" vertical="center" wrapText="1"/>
    </xf>
    <xf numFmtId="0" fontId="3" fillId="31" borderId="58" xfId="0" applyFont="1" applyFill="1" applyBorder="1" applyAlignment="1">
      <alignment horizontal="center" vertical="center" wrapText="1"/>
    </xf>
    <xf numFmtId="0" fontId="3" fillId="11" borderId="45" xfId="0" applyFont="1" applyFill="1" applyBorder="1" applyAlignment="1">
      <alignment horizontal="center" vertical="center" wrapText="1"/>
    </xf>
    <xf numFmtId="0" fontId="3" fillId="11" borderId="57" xfId="0" applyFont="1" applyFill="1" applyBorder="1" applyAlignment="1">
      <alignment horizontal="center" vertical="center" wrapText="1"/>
    </xf>
    <xf numFmtId="0" fontId="3" fillId="11" borderId="46" xfId="0" applyFont="1" applyFill="1" applyBorder="1" applyAlignment="1">
      <alignment horizontal="center" vertical="center" wrapText="1"/>
    </xf>
    <xf numFmtId="0" fontId="3" fillId="11" borderId="56" xfId="0" applyFont="1" applyFill="1" applyBorder="1" applyAlignment="1">
      <alignment horizontal="center" vertical="center" wrapText="1"/>
    </xf>
    <xf numFmtId="0" fontId="43" fillId="31" borderId="61" xfId="0" applyFont="1" applyFill="1" applyBorder="1" applyAlignment="1">
      <alignment horizontal="center" vertical="center" wrapText="1"/>
    </xf>
    <xf numFmtId="0" fontId="43" fillId="31" borderId="59" xfId="0" applyFont="1" applyFill="1" applyBorder="1" applyAlignment="1">
      <alignment horizontal="center" vertical="center" wrapText="1"/>
    </xf>
    <xf numFmtId="0" fontId="43" fillId="31" borderId="45" xfId="0" applyFont="1" applyFill="1" applyBorder="1" applyAlignment="1">
      <alignment horizontal="center" vertical="center" wrapText="1"/>
    </xf>
    <xf numFmtId="0" fontId="43" fillId="31" borderId="57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left"/>
    </xf>
    <xf numFmtId="0" fontId="2" fillId="18" borderId="20" xfId="0" applyFont="1" applyFill="1" applyBorder="1" applyAlignment="1">
      <alignment horizontal="center" vertical="center"/>
    </xf>
    <xf numFmtId="0" fontId="2" fillId="18" borderId="22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18" borderId="2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18" borderId="28" xfId="0" applyFont="1" applyFill="1" applyBorder="1" applyAlignment="1">
      <alignment horizontal="center" vertical="center"/>
    </xf>
    <xf numFmtId="0" fontId="2" fillId="18" borderId="2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7" fillId="18" borderId="20" xfId="0" applyFont="1" applyFill="1" applyBorder="1" applyAlignment="1">
      <alignment horizontal="center" vertical="center" wrapText="1"/>
    </xf>
    <xf numFmtId="0" fontId="37" fillId="18" borderId="21" xfId="0" applyFont="1" applyFill="1" applyBorder="1" applyAlignment="1">
      <alignment horizontal="center" vertical="center" wrapText="1"/>
    </xf>
    <xf numFmtId="0" fontId="37" fillId="18" borderId="22" xfId="0" applyFont="1" applyFill="1" applyBorder="1" applyAlignment="1">
      <alignment horizontal="center" vertical="center" wrapText="1"/>
    </xf>
    <xf numFmtId="0" fontId="2" fillId="18" borderId="28" xfId="0" applyFont="1" applyFill="1" applyBorder="1" applyAlignment="1">
      <alignment horizontal="center" vertical="center" wrapText="1"/>
    </xf>
    <xf numFmtId="0" fontId="2" fillId="18" borderId="24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36" fillId="12" borderId="0" xfId="0" applyFont="1" applyFill="1" applyBorder="1" applyAlignment="1">
      <alignment horizontal="left" vertical="top"/>
    </xf>
    <xf numFmtId="0" fontId="36" fillId="12" borderId="9" xfId="0" applyFont="1" applyFill="1" applyBorder="1" applyAlignment="1">
      <alignment horizontal="left" vertical="top"/>
    </xf>
  </cellXfs>
  <cellStyles count="6">
    <cellStyle name="Hyperlink" xfId="5" builtinId="8"/>
    <cellStyle name="Normal" xfId="0" builtinId="0"/>
    <cellStyle name="Normal 2" xfId="3"/>
    <cellStyle name="Normal 2 2" xfId="2"/>
    <cellStyle name="Normal 2 3" xfId="4"/>
    <cellStyle name="Percent" xfId="1" builtinId="5"/>
  </cellStyles>
  <dxfs count="6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theme="0" tint="-0.14999847407452621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984740745262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hair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 style="hair">
          <color auto="1"/>
        </right>
        <top/>
        <bottom/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/>
        </patternFill>
      </fill>
      <border diagonalUp="0" diagonalDown="0">
        <left style="hair">
          <color auto="1"/>
        </left>
        <right style="hair">
          <color auto="1"/>
        </right>
        <top/>
        <bottom/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pivotCacheDefinition" Target="pivotCache/pivotCacheDefinition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3.xml"/><Relationship Id="rId28" Type="http://schemas.openxmlformats.org/officeDocument/2006/relationships/pivotCacheDefinition" Target="pivotCache/pivotCacheDefinition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2.xml"/><Relationship Id="rId27" Type="http://schemas.openxmlformats.org/officeDocument/2006/relationships/pivotCacheDefinition" Target="pivotCache/pivotCacheDefinition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3-Minor</c:v>
          </c:tx>
          <c:invertIfNegative val="0"/>
          <c:cat>
            <c:strLit>
              <c:ptCount val="1"/>
              <c:pt idx="0">
                <c:v>Ready to test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74048"/>
        <c:axId val="74840256"/>
      </c:barChart>
      <c:catAx>
        <c:axId val="79874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74840256"/>
        <c:crosses val="autoZero"/>
        <c:auto val="1"/>
        <c:lblAlgn val="ctr"/>
        <c:lblOffset val="100"/>
        <c:noMultiLvlLbl val="0"/>
      </c:catAx>
      <c:valAx>
        <c:axId val="7484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9874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in last period</a:t>
            </a:r>
            <a:endParaRPr lang="sk-SK"/>
          </a:p>
        </c:rich>
      </c:tx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v>Cosmetic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6"/>
              <c:pt idx="0">
                <c:v>Closed</c:v>
              </c:pt>
              <c:pt idx="1">
                <c:v>Fixed</c:v>
              </c:pt>
              <c:pt idx="2">
                <c:v>New</c:v>
              </c:pt>
              <c:pt idx="3">
                <c:v>Open </c:v>
              </c:pt>
              <c:pt idx="4">
                <c:v>Ready to test</c:v>
              </c:pt>
              <c:pt idx="5">
                <c:v>Rejected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</c:numLit>
          </c:val>
        </c:ser>
        <c:ser>
          <c:idx val="1"/>
          <c:order val="1"/>
          <c:tx>
            <c:v>Critical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6"/>
              <c:pt idx="0">
                <c:v>Closed</c:v>
              </c:pt>
              <c:pt idx="1">
                <c:v>Fixed</c:v>
              </c:pt>
              <c:pt idx="2">
                <c:v>New</c:v>
              </c:pt>
              <c:pt idx="3">
                <c:v>Open </c:v>
              </c:pt>
              <c:pt idx="4">
                <c:v>Ready to test</c:v>
              </c:pt>
              <c:pt idx="5">
                <c:v>Rejected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2</c:v>
              </c:pt>
              <c:pt idx="4">
                <c:v>0</c:v>
              </c:pt>
              <c:pt idx="5">
                <c:v>0</c:v>
              </c:pt>
            </c:numLit>
          </c:val>
        </c:ser>
        <c:ser>
          <c:idx val="2"/>
          <c:order val="2"/>
          <c:tx>
            <c:v>Major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6"/>
              <c:pt idx="0">
                <c:v>Closed</c:v>
              </c:pt>
              <c:pt idx="1">
                <c:v>Fixed</c:v>
              </c:pt>
              <c:pt idx="2">
                <c:v>New</c:v>
              </c:pt>
              <c:pt idx="3">
                <c:v>Open </c:v>
              </c:pt>
              <c:pt idx="4">
                <c:v>Ready to test</c:v>
              </c:pt>
              <c:pt idx="5">
                <c:v>Rejected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0</c:v>
              </c:pt>
              <c:pt idx="4">
                <c:v>1</c:v>
              </c:pt>
              <c:pt idx="5">
                <c:v>1</c:v>
              </c:pt>
            </c:numLit>
          </c:val>
        </c:ser>
        <c:ser>
          <c:idx val="3"/>
          <c:order val="3"/>
          <c:tx>
            <c:v>Minor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6"/>
              <c:pt idx="0">
                <c:v>Closed</c:v>
              </c:pt>
              <c:pt idx="1">
                <c:v>Fixed</c:v>
              </c:pt>
              <c:pt idx="2">
                <c:v>New</c:v>
              </c:pt>
              <c:pt idx="3">
                <c:v>Open </c:v>
              </c:pt>
              <c:pt idx="4">
                <c:v>Ready to test</c:v>
              </c:pt>
              <c:pt idx="5">
                <c:v>Rejected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33551872"/>
        <c:axId val="235745216"/>
      </c:barChart>
      <c:catAx>
        <c:axId val="233551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5745216"/>
        <c:crosses val="autoZero"/>
        <c:auto val="1"/>
        <c:lblAlgn val="ctr"/>
        <c:lblOffset val="100"/>
        <c:noMultiLvlLbl val="0"/>
      </c:catAx>
      <c:valAx>
        <c:axId val="235745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335518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per periode from start</a:t>
            </a:r>
            <a:endParaRPr lang="sk-SK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</c:pivotFmts>
    <c:plotArea>
      <c:layout/>
      <c:lineChart>
        <c:grouping val="stacked"/>
        <c:varyColors val="0"/>
        <c:ser>
          <c:idx val="0"/>
          <c:order val="0"/>
          <c:tx>
            <c:v>Total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9"/>
              <c:pt idx="0">
                <c:v>14.1.2014</c:v>
              </c:pt>
              <c:pt idx="1">
                <c:v>15.1.2014</c:v>
              </c:pt>
              <c:pt idx="2">
                <c:v>16.1.2014</c:v>
              </c:pt>
              <c:pt idx="3">
                <c:v>17.1.2014</c:v>
              </c:pt>
              <c:pt idx="4">
                <c:v>18.1.2014</c:v>
              </c:pt>
              <c:pt idx="5">
                <c:v>19.1.2014</c:v>
              </c:pt>
              <c:pt idx="6">
                <c:v>20.1.2014</c:v>
              </c:pt>
              <c:pt idx="7">
                <c:v>21.1.2014</c:v>
              </c:pt>
              <c:pt idx="8">
                <c:v>22.1.2014</c:v>
              </c:pt>
            </c:strLit>
          </c:cat>
          <c:val>
            <c:numLit>
              <c:formatCode>General</c:formatCode>
              <c:ptCount val="9"/>
              <c:pt idx="0">
                <c:v>11</c:v>
              </c:pt>
              <c:pt idx="1">
                <c:v>15</c:v>
              </c:pt>
              <c:pt idx="2">
                <c:v>8</c:v>
              </c:pt>
              <c:pt idx="3">
                <c:v>0</c:v>
              </c:pt>
              <c:pt idx="4">
                <c:v>0</c:v>
              </c:pt>
              <c:pt idx="5">
                <c:v>15</c:v>
              </c:pt>
              <c:pt idx="6">
                <c:v>21</c:v>
              </c:pt>
              <c:pt idx="7">
                <c:v>4</c:v>
              </c:pt>
              <c:pt idx="8">
                <c:v>34</c:v>
              </c:pt>
            </c:numLit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3552384"/>
        <c:axId val="235746944"/>
      </c:lineChart>
      <c:catAx>
        <c:axId val="233552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5746944"/>
        <c:crosses val="autoZero"/>
        <c:auto val="1"/>
        <c:lblAlgn val="ctr"/>
        <c:lblOffset val="100"/>
        <c:noMultiLvlLbl val="0"/>
      </c:catAx>
      <c:valAx>
        <c:axId val="2357469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3355238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Status of test case per elements</a:t>
            </a:r>
            <a:endParaRPr lang="en-US"/>
          </a:p>
        </c:rich>
      </c:tx>
      <c:layout>
        <c:manualLayout>
          <c:xMode val="edge"/>
          <c:yMode val="edge"/>
          <c:x val="0.24806651837348653"/>
          <c:y val="1.42477950142858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133736144337684E-2"/>
          <c:y val="0.28211947252635178"/>
          <c:w val="0.76990888253040302"/>
          <c:h val="0.5274548027405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'W-TC per elements'!$D$11</c:f>
              <c:strCache>
                <c:ptCount val="1"/>
                <c:pt idx="0">
                  <c:v>Failed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'W-TC per elements'!$C$12:$C$18</c:f>
              <c:strCache>
                <c:ptCount val="7"/>
                <c:pt idx="0">
                  <c:v>Element1</c:v>
                </c:pt>
                <c:pt idx="1">
                  <c:v>Element2</c:v>
                </c:pt>
                <c:pt idx="2">
                  <c:v>Element3</c:v>
                </c:pt>
                <c:pt idx="3">
                  <c:v>Element4</c:v>
                </c:pt>
                <c:pt idx="4">
                  <c:v>Element5</c:v>
                </c:pt>
                <c:pt idx="5">
                  <c:v>Element6</c:v>
                </c:pt>
                <c:pt idx="6">
                  <c:v>Element7</c:v>
                </c:pt>
              </c:strCache>
            </c:strRef>
          </c:cat>
          <c:val>
            <c:numRef>
              <c:f>'W-TC per elements'!$D$12:$D$18</c:f>
              <c:numCache>
                <c:formatCode>General</c:formatCode>
                <c:ptCount val="7"/>
                <c:pt idx="0">
                  <c:v>96</c:v>
                </c:pt>
                <c:pt idx="1">
                  <c:v>2</c:v>
                </c:pt>
                <c:pt idx="2">
                  <c:v>73</c:v>
                </c:pt>
                <c:pt idx="3">
                  <c:v>51</c:v>
                </c:pt>
                <c:pt idx="4">
                  <c:v>81</c:v>
                </c:pt>
                <c:pt idx="5">
                  <c:v>87</c:v>
                </c:pt>
                <c:pt idx="6">
                  <c:v>79</c:v>
                </c:pt>
              </c:numCache>
            </c:numRef>
          </c:val>
        </c:ser>
        <c:ser>
          <c:idx val="1"/>
          <c:order val="1"/>
          <c:tx>
            <c:strRef>
              <c:f>'W-TC per elements'!$E$11</c:f>
              <c:strCache>
                <c:ptCount val="1"/>
                <c:pt idx="0">
                  <c:v>N/A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'W-TC per elements'!$C$12:$C$18</c:f>
              <c:strCache>
                <c:ptCount val="7"/>
                <c:pt idx="0">
                  <c:v>Element1</c:v>
                </c:pt>
                <c:pt idx="1">
                  <c:v>Element2</c:v>
                </c:pt>
                <c:pt idx="2">
                  <c:v>Element3</c:v>
                </c:pt>
                <c:pt idx="3">
                  <c:v>Element4</c:v>
                </c:pt>
                <c:pt idx="4">
                  <c:v>Element5</c:v>
                </c:pt>
                <c:pt idx="5">
                  <c:v>Element6</c:v>
                </c:pt>
                <c:pt idx="6">
                  <c:v>Element7</c:v>
                </c:pt>
              </c:strCache>
            </c:strRef>
          </c:cat>
          <c:val>
            <c:numRef>
              <c:f>'W-TC per elements'!$E$12:$E$18</c:f>
              <c:numCache>
                <c:formatCode>General</c:formatCode>
                <c:ptCount val="7"/>
                <c:pt idx="0">
                  <c:v>72</c:v>
                </c:pt>
                <c:pt idx="1">
                  <c:v>53</c:v>
                </c:pt>
                <c:pt idx="2">
                  <c:v>54</c:v>
                </c:pt>
                <c:pt idx="3">
                  <c:v>93</c:v>
                </c:pt>
                <c:pt idx="4">
                  <c:v>98</c:v>
                </c:pt>
                <c:pt idx="5">
                  <c:v>88</c:v>
                </c:pt>
                <c:pt idx="6">
                  <c:v>89</c:v>
                </c:pt>
              </c:numCache>
            </c:numRef>
          </c:val>
        </c:ser>
        <c:ser>
          <c:idx val="2"/>
          <c:order val="2"/>
          <c:tx>
            <c:strRef>
              <c:f>'W-TC per elements'!$F$11</c:f>
              <c:strCache>
                <c:ptCount val="1"/>
                <c:pt idx="0">
                  <c:v>No Run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'W-TC per elements'!$C$12:$C$18</c:f>
              <c:strCache>
                <c:ptCount val="7"/>
                <c:pt idx="0">
                  <c:v>Element1</c:v>
                </c:pt>
                <c:pt idx="1">
                  <c:v>Element2</c:v>
                </c:pt>
                <c:pt idx="2">
                  <c:v>Element3</c:v>
                </c:pt>
                <c:pt idx="3">
                  <c:v>Element4</c:v>
                </c:pt>
                <c:pt idx="4">
                  <c:v>Element5</c:v>
                </c:pt>
                <c:pt idx="5">
                  <c:v>Element6</c:v>
                </c:pt>
                <c:pt idx="6">
                  <c:v>Element7</c:v>
                </c:pt>
              </c:strCache>
            </c:strRef>
          </c:cat>
          <c:val>
            <c:numRef>
              <c:f>'W-TC per elements'!$F$12:$F$18</c:f>
              <c:numCache>
                <c:formatCode>General</c:formatCode>
                <c:ptCount val="7"/>
                <c:pt idx="0">
                  <c:v>67</c:v>
                </c:pt>
                <c:pt idx="1">
                  <c:v>60</c:v>
                </c:pt>
                <c:pt idx="2">
                  <c:v>86</c:v>
                </c:pt>
                <c:pt idx="3">
                  <c:v>63</c:v>
                </c:pt>
                <c:pt idx="4">
                  <c:v>71</c:v>
                </c:pt>
                <c:pt idx="5">
                  <c:v>88</c:v>
                </c:pt>
                <c:pt idx="6">
                  <c:v>95</c:v>
                </c:pt>
              </c:numCache>
            </c:numRef>
          </c:val>
        </c:ser>
        <c:ser>
          <c:idx val="3"/>
          <c:order val="3"/>
          <c:tx>
            <c:strRef>
              <c:f>'W-TC per elements'!$G$11</c:f>
              <c:strCache>
                <c:ptCount val="1"/>
                <c:pt idx="0">
                  <c:v>Not Completed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'W-TC per elements'!$C$12:$C$18</c:f>
              <c:strCache>
                <c:ptCount val="7"/>
                <c:pt idx="0">
                  <c:v>Element1</c:v>
                </c:pt>
                <c:pt idx="1">
                  <c:v>Element2</c:v>
                </c:pt>
                <c:pt idx="2">
                  <c:v>Element3</c:v>
                </c:pt>
                <c:pt idx="3">
                  <c:v>Element4</c:v>
                </c:pt>
                <c:pt idx="4">
                  <c:v>Element5</c:v>
                </c:pt>
                <c:pt idx="5">
                  <c:v>Element6</c:v>
                </c:pt>
                <c:pt idx="6">
                  <c:v>Element7</c:v>
                </c:pt>
              </c:strCache>
            </c:strRef>
          </c:cat>
          <c:val>
            <c:numRef>
              <c:f>'W-TC per elements'!$G$12:$G$18</c:f>
              <c:numCache>
                <c:formatCode>General</c:formatCode>
                <c:ptCount val="7"/>
                <c:pt idx="0">
                  <c:v>78</c:v>
                </c:pt>
                <c:pt idx="1">
                  <c:v>76</c:v>
                </c:pt>
                <c:pt idx="2">
                  <c:v>94</c:v>
                </c:pt>
                <c:pt idx="3">
                  <c:v>100</c:v>
                </c:pt>
                <c:pt idx="4">
                  <c:v>72</c:v>
                </c:pt>
                <c:pt idx="5">
                  <c:v>68</c:v>
                </c:pt>
                <c:pt idx="6">
                  <c:v>93</c:v>
                </c:pt>
              </c:numCache>
            </c:numRef>
          </c:val>
        </c:ser>
        <c:ser>
          <c:idx val="4"/>
          <c:order val="4"/>
          <c:tx>
            <c:strRef>
              <c:f>'W-TC per elements'!$H$11</c:f>
              <c:strCache>
                <c:ptCount val="1"/>
                <c:pt idx="0">
                  <c:v>Passed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'W-TC per elements'!$C$12:$C$18</c:f>
              <c:strCache>
                <c:ptCount val="7"/>
                <c:pt idx="0">
                  <c:v>Element1</c:v>
                </c:pt>
                <c:pt idx="1">
                  <c:v>Element2</c:v>
                </c:pt>
                <c:pt idx="2">
                  <c:v>Element3</c:v>
                </c:pt>
                <c:pt idx="3">
                  <c:v>Element4</c:v>
                </c:pt>
                <c:pt idx="4">
                  <c:v>Element5</c:v>
                </c:pt>
                <c:pt idx="5">
                  <c:v>Element6</c:v>
                </c:pt>
                <c:pt idx="6">
                  <c:v>Element7</c:v>
                </c:pt>
              </c:strCache>
            </c:strRef>
          </c:cat>
          <c:val>
            <c:numRef>
              <c:f>'W-TC per elements'!$H$12:$H$18</c:f>
              <c:numCache>
                <c:formatCode>General</c:formatCode>
                <c:ptCount val="7"/>
                <c:pt idx="0">
                  <c:v>66</c:v>
                </c:pt>
                <c:pt idx="1">
                  <c:v>99</c:v>
                </c:pt>
                <c:pt idx="2">
                  <c:v>54</c:v>
                </c:pt>
                <c:pt idx="3">
                  <c:v>78</c:v>
                </c:pt>
                <c:pt idx="4">
                  <c:v>69</c:v>
                </c:pt>
                <c:pt idx="5">
                  <c:v>90</c:v>
                </c:pt>
                <c:pt idx="6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657472"/>
        <c:axId val="257261568"/>
      </c:barChart>
      <c:catAx>
        <c:axId val="2636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7261568"/>
        <c:crosses val="autoZero"/>
        <c:auto val="1"/>
        <c:lblAlgn val="ctr"/>
        <c:lblOffset val="100"/>
        <c:noMultiLvlLbl val="0"/>
      </c:catAx>
      <c:valAx>
        <c:axId val="25726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65747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319488746626222E-2"/>
          <c:y val="0.14877443260768874"/>
          <c:w val="0.56755370167964136"/>
          <c:h val="0.7808825073336421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rgbClr val="92D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'W-TC per elements'!$C$25:$C$29</c:f>
              <c:strCache>
                <c:ptCount val="5"/>
                <c:pt idx="0">
                  <c:v>Failed</c:v>
                </c:pt>
                <c:pt idx="1">
                  <c:v>N/A</c:v>
                </c:pt>
                <c:pt idx="2">
                  <c:v>No Run</c:v>
                </c:pt>
                <c:pt idx="3">
                  <c:v>Not Completed</c:v>
                </c:pt>
                <c:pt idx="4">
                  <c:v>Passed</c:v>
                </c:pt>
              </c:strCache>
            </c:strRef>
          </c:cat>
          <c:val>
            <c:numRef>
              <c:f>'W-TC per elements'!$D$25:$D$29</c:f>
              <c:numCache>
                <c:formatCode>General</c:formatCode>
                <c:ptCount val="5"/>
                <c:pt idx="0">
                  <c:v>96</c:v>
                </c:pt>
                <c:pt idx="1">
                  <c:v>72</c:v>
                </c:pt>
                <c:pt idx="2">
                  <c:v>67</c:v>
                </c:pt>
                <c:pt idx="3">
                  <c:v>78</c:v>
                </c:pt>
                <c:pt idx="4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884990296893177"/>
          <c:y val="0.14543276208121098"/>
          <c:w val="0.2909329110065208"/>
          <c:h val="0.71758036996467156"/>
        </c:manualLayout>
      </c:layout>
      <c:overlay val="0"/>
      <c:txPr>
        <a:bodyPr/>
        <a:lstStyle/>
        <a:p>
          <a:pPr>
            <a:defRPr spc="-1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[2]Sheet1!$B$4:$B$5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[2]Sheet1!$A$6:$A$12</c:f>
              <c:numCache>
                <c:formatCode>General</c:formatCode>
                <c:ptCount val="7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</c:numCache>
            </c:numRef>
          </c:cat>
          <c:val>
            <c:numRef>
              <c:f>[2]Sheet1!$B$6:$B$12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18</c:v>
                </c:pt>
                <c:pt idx="4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[2]Sheet1!$C$4:$C$5</c:f>
              <c:strCache>
                <c:ptCount val="1"/>
                <c:pt idx="0">
                  <c:v>Plan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[2]Sheet1!$A$6:$A$12</c:f>
              <c:numCache>
                <c:formatCode>General</c:formatCode>
                <c:ptCount val="7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</c:numCache>
            </c:numRef>
          </c:cat>
          <c:val>
            <c:numRef>
              <c:f>[2]Sheet1!$C$6:$C$12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11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602176"/>
        <c:axId val="257265024"/>
      </c:lineChart>
      <c:catAx>
        <c:axId val="263602176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crossAx val="257265024"/>
        <c:crosses val="autoZero"/>
        <c:auto val="1"/>
        <c:lblAlgn val="ctr"/>
        <c:lblOffset val="100"/>
        <c:noMultiLvlLbl val="0"/>
      </c:catAx>
      <c:valAx>
        <c:axId val="257265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602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319488746626222E-2"/>
          <c:y val="0.14877443260768874"/>
          <c:w val="0.56755370167964136"/>
          <c:h val="0.7808825073336421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rgbClr val="92D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'W-TC per elements'!$C$34:$C$38</c:f>
              <c:strCache>
                <c:ptCount val="5"/>
                <c:pt idx="0">
                  <c:v>Failed</c:v>
                </c:pt>
                <c:pt idx="1">
                  <c:v>N/A</c:v>
                </c:pt>
                <c:pt idx="2">
                  <c:v>No Run</c:v>
                </c:pt>
                <c:pt idx="3">
                  <c:v>Not Completed</c:v>
                </c:pt>
                <c:pt idx="4">
                  <c:v>Passed</c:v>
                </c:pt>
              </c:strCache>
            </c:strRef>
          </c:cat>
          <c:val>
            <c:numRef>
              <c:f>'W-TC per elements'!$D$34:$D$38</c:f>
              <c:numCache>
                <c:formatCode>General</c:formatCode>
                <c:ptCount val="5"/>
                <c:pt idx="0">
                  <c:v>2</c:v>
                </c:pt>
                <c:pt idx="1">
                  <c:v>53</c:v>
                </c:pt>
                <c:pt idx="2">
                  <c:v>60</c:v>
                </c:pt>
                <c:pt idx="3">
                  <c:v>76</c:v>
                </c:pt>
                <c:pt idx="4">
                  <c:v>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884990296893222"/>
          <c:y val="0.14543276208121103"/>
          <c:w val="0.2909329110065208"/>
          <c:h val="0.71758036996467156"/>
        </c:manualLayout>
      </c:layout>
      <c:overlay val="0"/>
      <c:txPr>
        <a:bodyPr/>
        <a:lstStyle/>
        <a:p>
          <a:pPr>
            <a:defRPr spc="-1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319488746626222E-2"/>
          <c:y val="0.14877443260768874"/>
          <c:w val="0.56755370167964136"/>
          <c:h val="0.7808825073336421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rgbClr val="92D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'W-TC per elements'!$C$43:$C$47</c:f>
              <c:strCache>
                <c:ptCount val="5"/>
                <c:pt idx="0">
                  <c:v>Failed</c:v>
                </c:pt>
                <c:pt idx="1">
                  <c:v>N/A</c:v>
                </c:pt>
                <c:pt idx="2">
                  <c:v>No Run</c:v>
                </c:pt>
                <c:pt idx="3">
                  <c:v>Not Completed</c:v>
                </c:pt>
                <c:pt idx="4">
                  <c:v>Passed</c:v>
                </c:pt>
              </c:strCache>
            </c:strRef>
          </c:cat>
          <c:val>
            <c:numRef>
              <c:f>'W-TC per elements'!$D$43:$D$47</c:f>
              <c:numCache>
                <c:formatCode>General</c:formatCode>
                <c:ptCount val="5"/>
                <c:pt idx="0">
                  <c:v>73</c:v>
                </c:pt>
                <c:pt idx="1">
                  <c:v>54</c:v>
                </c:pt>
                <c:pt idx="2">
                  <c:v>86</c:v>
                </c:pt>
                <c:pt idx="3">
                  <c:v>94</c:v>
                </c:pt>
                <c:pt idx="4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884990296893222"/>
          <c:y val="0.14543276208121103"/>
          <c:w val="0.2909329110065208"/>
          <c:h val="0.71758036996467156"/>
        </c:manualLayout>
      </c:layout>
      <c:overlay val="0"/>
      <c:txPr>
        <a:bodyPr/>
        <a:lstStyle/>
        <a:p>
          <a:pPr>
            <a:defRPr spc="-1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319488746626222E-2"/>
          <c:y val="0.14877443260768874"/>
          <c:w val="0.56755370167964136"/>
          <c:h val="0.7808825073336421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rgbClr val="92D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'W-TC per elements'!$C$52:$C$56</c:f>
              <c:strCache>
                <c:ptCount val="5"/>
                <c:pt idx="0">
                  <c:v>Failed</c:v>
                </c:pt>
                <c:pt idx="1">
                  <c:v>N/A</c:v>
                </c:pt>
                <c:pt idx="2">
                  <c:v>No Run</c:v>
                </c:pt>
                <c:pt idx="3">
                  <c:v>Not Completed</c:v>
                </c:pt>
                <c:pt idx="4">
                  <c:v>Passed</c:v>
                </c:pt>
              </c:strCache>
            </c:strRef>
          </c:cat>
          <c:val>
            <c:numRef>
              <c:f>'W-TC per elements'!$D$52:$D$56</c:f>
              <c:numCache>
                <c:formatCode>General</c:formatCode>
                <c:ptCount val="5"/>
                <c:pt idx="0">
                  <c:v>51</c:v>
                </c:pt>
                <c:pt idx="1">
                  <c:v>93</c:v>
                </c:pt>
                <c:pt idx="2">
                  <c:v>63</c:v>
                </c:pt>
                <c:pt idx="3">
                  <c:v>100</c:v>
                </c:pt>
                <c:pt idx="4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884990296893222"/>
          <c:y val="0.14543276208121103"/>
          <c:w val="0.2909329110065208"/>
          <c:h val="0.71758036996467156"/>
        </c:manualLayout>
      </c:layout>
      <c:overlay val="0"/>
      <c:txPr>
        <a:bodyPr/>
        <a:lstStyle/>
        <a:p>
          <a:pPr>
            <a:defRPr spc="-1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319488746626222E-2"/>
          <c:y val="0.14877443260768874"/>
          <c:w val="0.56755370167964136"/>
          <c:h val="0.7808825073336421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rgbClr val="92D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'W-TC per elements'!$C$61:$C$65</c:f>
              <c:strCache>
                <c:ptCount val="5"/>
                <c:pt idx="0">
                  <c:v>Failed</c:v>
                </c:pt>
                <c:pt idx="1">
                  <c:v>N/A</c:v>
                </c:pt>
                <c:pt idx="2">
                  <c:v>No Run</c:v>
                </c:pt>
                <c:pt idx="3">
                  <c:v>Not Completed</c:v>
                </c:pt>
                <c:pt idx="4">
                  <c:v>Passed</c:v>
                </c:pt>
              </c:strCache>
            </c:strRef>
          </c:cat>
          <c:val>
            <c:numRef>
              <c:f>'W-TC per elements'!$D$61:$D$65</c:f>
              <c:numCache>
                <c:formatCode>General</c:formatCode>
                <c:ptCount val="5"/>
                <c:pt idx="0">
                  <c:v>81</c:v>
                </c:pt>
                <c:pt idx="1">
                  <c:v>98</c:v>
                </c:pt>
                <c:pt idx="2">
                  <c:v>71</c:v>
                </c:pt>
                <c:pt idx="3">
                  <c:v>72</c:v>
                </c:pt>
                <c:pt idx="4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884990296893222"/>
          <c:y val="0.14543276208121103"/>
          <c:w val="0.2909329110065208"/>
          <c:h val="0.71758036996467156"/>
        </c:manualLayout>
      </c:layout>
      <c:overlay val="0"/>
      <c:txPr>
        <a:bodyPr/>
        <a:lstStyle/>
        <a:p>
          <a:pPr>
            <a:defRPr spc="-1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319488746626222E-2"/>
          <c:y val="0.14877443260768874"/>
          <c:w val="0.56755370167964136"/>
          <c:h val="0.7808825073336421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rgbClr val="92D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'W-TC per elements'!$C$70:$C$74</c:f>
              <c:strCache>
                <c:ptCount val="5"/>
                <c:pt idx="0">
                  <c:v>Failed</c:v>
                </c:pt>
                <c:pt idx="1">
                  <c:v>N/A</c:v>
                </c:pt>
                <c:pt idx="2">
                  <c:v>No Run</c:v>
                </c:pt>
                <c:pt idx="3">
                  <c:v>Not Completed</c:v>
                </c:pt>
                <c:pt idx="4">
                  <c:v>Passed</c:v>
                </c:pt>
              </c:strCache>
            </c:strRef>
          </c:cat>
          <c:val>
            <c:numRef>
              <c:f>'W-TC per elements'!$D$70:$D$74</c:f>
              <c:numCache>
                <c:formatCode>General</c:formatCode>
                <c:ptCount val="5"/>
                <c:pt idx="0">
                  <c:v>87</c:v>
                </c:pt>
                <c:pt idx="1">
                  <c:v>88</c:v>
                </c:pt>
                <c:pt idx="2">
                  <c:v>88</c:v>
                </c:pt>
                <c:pt idx="3">
                  <c:v>68</c:v>
                </c:pt>
                <c:pt idx="4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884990296893244"/>
          <c:y val="0.14543276208121106"/>
          <c:w val="0.2909329110065208"/>
          <c:h val="0.71758036996467156"/>
        </c:manualLayout>
      </c:layout>
      <c:overlay val="0"/>
      <c:txPr>
        <a:bodyPr/>
        <a:lstStyle/>
        <a:p>
          <a:pPr>
            <a:defRPr spc="-1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Open defects by Severity per period</a:t>
            </a:r>
            <a:endParaRPr lang="sk-SK"/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v>Cosmetic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14.1.2014</c:v>
              </c:pt>
              <c:pt idx="1">
                <c:v>15.1.2014</c:v>
              </c:pt>
              <c:pt idx="2">
                <c:v>16.1.2014</c:v>
              </c:pt>
              <c:pt idx="3">
                <c:v>17.1.2014</c:v>
              </c:pt>
            </c:strLit>
          </c:cat>
          <c:val>
            <c:numLit>
              <c:formatCode>General</c:formatCode>
              <c:ptCount val="4"/>
              <c:pt idx="0">
                <c:v>18</c:v>
              </c:pt>
              <c:pt idx="1">
                <c:v>24</c:v>
              </c:pt>
              <c:pt idx="2">
                <c:v>9</c:v>
              </c:pt>
              <c:pt idx="3">
                <c:v>0</c:v>
              </c:pt>
            </c:numLit>
          </c:val>
        </c:ser>
        <c:ser>
          <c:idx val="2"/>
          <c:order val="2"/>
          <c:tx>
            <c:v>Major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14.1.2014</c:v>
              </c:pt>
              <c:pt idx="1">
                <c:v>15.1.2014</c:v>
              </c:pt>
              <c:pt idx="2">
                <c:v>16.1.2014</c:v>
              </c:pt>
              <c:pt idx="3">
                <c:v>17.1.2014</c:v>
              </c:pt>
            </c:strLit>
          </c:cat>
          <c:val>
            <c:numLit>
              <c:formatCode>General</c:formatCode>
              <c:ptCount val="4"/>
              <c:pt idx="0">
                <c:v>2</c:v>
              </c:pt>
              <c:pt idx="1">
                <c:v>5</c:v>
              </c:pt>
              <c:pt idx="2">
                <c:v>0</c:v>
              </c:pt>
              <c:pt idx="3">
                <c:v>7</c:v>
              </c:pt>
            </c:numLit>
          </c:val>
        </c:ser>
        <c:ser>
          <c:idx val="3"/>
          <c:order val="3"/>
          <c:tx>
            <c:v>Minor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14.1.2014</c:v>
              </c:pt>
              <c:pt idx="1">
                <c:v>15.1.2014</c:v>
              </c:pt>
              <c:pt idx="2">
                <c:v>16.1.2014</c:v>
              </c:pt>
              <c:pt idx="3">
                <c:v>17.1.2014</c:v>
              </c:pt>
            </c:strLit>
          </c:cat>
          <c:val>
            <c:numLit>
              <c:formatCode>General</c:formatCode>
              <c:ptCount val="4"/>
              <c:pt idx="0">
                <c:v>11</c:v>
              </c:pt>
              <c:pt idx="1">
                <c:v>2</c:v>
              </c:pt>
              <c:pt idx="2">
                <c:v>4</c:v>
              </c:pt>
              <c:pt idx="3">
                <c:v>2</c:v>
              </c:pt>
            </c:numLit>
          </c:val>
        </c:ser>
        <c:ser>
          <c:idx val="1"/>
          <c:order val="1"/>
          <c:tx>
            <c:v>Critical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14.1.2014</c:v>
              </c:pt>
              <c:pt idx="1">
                <c:v>15.1.2014</c:v>
              </c:pt>
              <c:pt idx="2">
                <c:v>16.1.2014</c:v>
              </c:pt>
              <c:pt idx="3">
                <c:v>17.1.2014</c:v>
              </c:pt>
            </c:strLit>
          </c:cat>
          <c:val>
            <c:numLit>
              <c:formatCode>General</c:formatCode>
              <c:ptCount val="4"/>
              <c:pt idx="0">
                <c:v>12</c:v>
              </c:pt>
              <c:pt idx="1">
                <c:v>12</c:v>
              </c:pt>
              <c:pt idx="2">
                <c:v>11</c:v>
              </c:pt>
              <c:pt idx="3">
                <c:v>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54962432"/>
        <c:axId val="155075136"/>
      </c:barChart>
      <c:catAx>
        <c:axId val="15496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5075136"/>
        <c:crosses val="autoZero"/>
        <c:auto val="1"/>
        <c:lblAlgn val="ctr"/>
        <c:lblOffset val="100"/>
        <c:noMultiLvlLbl val="0"/>
      </c:catAx>
      <c:valAx>
        <c:axId val="155075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4962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319488746626222E-2"/>
          <c:y val="0.14877443260768874"/>
          <c:w val="0.56755370167964136"/>
          <c:h val="0.7808825073336421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rgbClr val="92D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'W-TC per elements'!$C$79:$C$83</c:f>
              <c:strCache>
                <c:ptCount val="5"/>
                <c:pt idx="0">
                  <c:v>Failed</c:v>
                </c:pt>
                <c:pt idx="1">
                  <c:v>N/A</c:v>
                </c:pt>
                <c:pt idx="2">
                  <c:v>No Run</c:v>
                </c:pt>
                <c:pt idx="3">
                  <c:v>Not Completed</c:v>
                </c:pt>
                <c:pt idx="4">
                  <c:v>Passed</c:v>
                </c:pt>
              </c:strCache>
            </c:strRef>
          </c:cat>
          <c:val>
            <c:numRef>
              <c:f>'W-TC per elements'!$D$79:$D$83</c:f>
              <c:numCache>
                <c:formatCode>General</c:formatCode>
                <c:ptCount val="5"/>
                <c:pt idx="0">
                  <c:v>79</c:v>
                </c:pt>
                <c:pt idx="1">
                  <c:v>89</c:v>
                </c:pt>
                <c:pt idx="2">
                  <c:v>95</c:v>
                </c:pt>
                <c:pt idx="3">
                  <c:v>93</c:v>
                </c:pt>
                <c:pt idx="4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884990296893244"/>
          <c:y val="0.14543276208121106"/>
          <c:w val="0.2909329110065208"/>
          <c:h val="0.71758036996467156"/>
        </c:manualLayout>
      </c:layout>
      <c:overlay val="0"/>
      <c:txPr>
        <a:bodyPr/>
        <a:lstStyle/>
        <a:p>
          <a:pPr>
            <a:defRPr spc="-1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[2]Sheet1!$B$4:$B$5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[2]Sheet1!$A$6:$A$12</c:f>
              <c:numCache>
                <c:formatCode>General</c:formatCode>
                <c:ptCount val="7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</c:numCache>
            </c:numRef>
          </c:cat>
          <c:val>
            <c:numRef>
              <c:f>[2]Sheet1!$B$6:$B$12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18</c:v>
                </c:pt>
                <c:pt idx="4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[2]Sheet1!$C$4:$C$5</c:f>
              <c:strCache>
                <c:ptCount val="1"/>
                <c:pt idx="0">
                  <c:v>Plan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[2]Sheet1!$A$6:$A$12</c:f>
              <c:numCache>
                <c:formatCode>General</c:formatCode>
                <c:ptCount val="7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</c:numCache>
            </c:numRef>
          </c:cat>
          <c:val>
            <c:numRef>
              <c:f>[2]Sheet1!$C$6:$C$12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11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602688"/>
        <c:axId val="265294336"/>
      </c:lineChart>
      <c:catAx>
        <c:axId val="263602688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crossAx val="265294336"/>
        <c:crosses val="autoZero"/>
        <c:auto val="1"/>
        <c:lblAlgn val="ctr"/>
        <c:lblOffset val="100"/>
        <c:noMultiLvlLbl val="0"/>
      </c:catAx>
      <c:valAx>
        <c:axId val="26529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602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[2]Sheet1!$B$4:$B$5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[2]Sheet1!$A$6:$A$12</c:f>
              <c:numCache>
                <c:formatCode>General</c:formatCode>
                <c:ptCount val="7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</c:numCache>
            </c:numRef>
          </c:cat>
          <c:val>
            <c:numRef>
              <c:f>[2]Sheet1!$B$6:$B$12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18</c:v>
                </c:pt>
                <c:pt idx="4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[2]Sheet1!$C$4:$C$5</c:f>
              <c:strCache>
                <c:ptCount val="1"/>
                <c:pt idx="0">
                  <c:v>Plan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[2]Sheet1!$A$6:$A$12</c:f>
              <c:numCache>
                <c:formatCode>General</c:formatCode>
                <c:ptCount val="7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</c:numCache>
            </c:numRef>
          </c:cat>
          <c:val>
            <c:numRef>
              <c:f>[2]Sheet1!$C$6:$C$12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11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603200"/>
        <c:axId val="265296640"/>
      </c:lineChart>
      <c:catAx>
        <c:axId val="263603200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crossAx val="265296640"/>
        <c:crosses val="autoZero"/>
        <c:auto val="1"/>
        <c:lblAlgn val="ctr"/>
        <c:lblOffset val="100"/>
        <c:noMultiLvlLbl val="0"/>
      </c:catAx>
      <c:valAx>
        <c:axId val="26529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603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[2]Sheet1!$B$4:$B$5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[2]Sheet1!$A$6:$A$12</c:f>
              <c:numCache>
                <c:formatCode>General</c:formatCode>
                <c:ptCount val="7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</c:numCache>
            </c:numRef>
          </c:cat>
          <c:val>
            <c:numRef>
              <c:f>[2]Sheet1!$B$6:$B$12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18</c:v>
                </c:pt>
                <c:pt idx="4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[2]Sheet1!$C$4:$C$5</c:f>
              <c:strCache>
                <c:ptCount val="1"/>
                <c:pt idx="0">
                  <c:v>Plan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[2]Sheet1!$A$6:$A$12</c:f>
              <c:numCache>
                <c:formatCode>General</c:formatCode>
                <c:ptCount val="7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</c:numCache>
            </c:numRef>
          </c:cat>
          <c:val>
            <c:numRef>
              <c:f>[2]Sheet1!$C$6:$C$12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11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603712"/>
        <c:axId val="266888320"/>
      </c:lineChart>
      <c:catAx>
        <c:axId val="263603712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crossAx val="266888320"/>
        <c:crosses val="autoZero"/>
        <c:auto val="1"/>
        <c:lblAlgn val="ctr"/>
        <c:lblOffset val="100"/>
        <c:noMultiLvlLbl val="0"/>
      </c:catAx>
      <c:valAx>
        <c:axId val="26688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603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[2]Sheet1!$B$4:$B$5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[2]Sheet1!$A$6:$A$12</c:f>
              <c:numCache>
                <c:formatCode>General</c:formatCode>
                <c:ptCount val="7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</c:numCache>
            </c:numRef>
          </c:cat>
          <c:val>
            <c:numRef>
              <c:f>[2]Sheet1!$B$6:$B$12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18</c:v>
                </c:pt>
                <c:pt idx="4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[2]Sheet1!$C$4:$C$5</c:f>
              <c:strCache>
                <c:ptCount val="1"/>
                <c:pt idx="0">
                  <c:v>Plan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[2]Sheet1!$A$6:$A$12</c:f>
              <c:numCache>
                <c:formatCode>General</c:formatCode>
                <c:ptCount val="7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</c:numCache>
            </c:numRef>
          </c:cat>
          <c:val>
            <c:numRef>
              <c:f>[2]Sheet1!$C$6:$C$12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11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604224"/>
        <c:axId val="266890624"/>
      </c:lineChart>
      <c:catAx>
        <c:axId val="263604224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crossAx val="266890624"/>
        <c:crosses val="autoZero"/>
        <c:auto val="1"/>
        <c:lblAlgn val="ctr"/>
        <c:lblOffset val="100"/>
        <c:noMultiLvlLbl val="0"/>
      </c:catAx>
      <c:valAx>
        <c:axId val="26689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604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[2]Sheet1!$B$4:$B$5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[2]Sheet1!$A$6:$A$12</c:f>
              <c:numCache>
                <c:formatCode>General</c:formatCode>
                <c:ptCount val="7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</c:numCache>
            </c:numRef>
          </c:cat>
          <c:val>
            <c:numRef>
              <c:f>[2]Sheet1!$B$6:$B$12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18</c:v>
                </c:pt>
                <c:pt idx="4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[2]Sheet1!$C$4:$C$5</c:f>
              <c:strCache>
                <c:ptCount val="1"/>
                <c:pt idx="0">
                  <c:v>Plan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[2]Sheet1!$A$6:$A$12</c:f>
              <c:numCache>
                <c:formatCode>General</c:formatCode>
                <c:ptCount val="7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</c:numCache>
            </c:numRef>
          </c:cat>
          <c:val>
            <c:numRef>
              <c:f>[2]Sheet1!$C$6:$C$12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11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604736"/>
        <c:axId val="266892928"/>
      </c:lineChart>
      <c:catAx>
        <c:axId val="263604736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crossAx val="266892928"/>
        <c:crosses val="autoZero"/>
        <c:auto val="1"/>
        <c:lblAlgn val="ctr"/>
        <c:lblOffset val="100"/>
        <c:noMultiLvlLbl val="0"/>
      </c:catAx>
      <c:valAx>
        <c:axId val="26689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604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[2]Sheet1!$B$4:$B$5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[2]Sheet1!$A$6:$A$12</c:f>
              <c:numCache>
                <c:formatCode>General</c:formatCode>
                <c:ptCount val="7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</c:numCache>
            </c:numRef>
          </c:cat>
          <c:val>
            <c:numRef>
              <c:f>[2]Sheet1!$B$6:$B$12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18</c:v>
                </c:pt>
                <c:pt idx="4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[2]Sheet1!$C$4:$C$5</c:f>
              <c:strCache>
                <c:ptCount val="1"/>
                <c:pt idx="0">
                  <c:v>Plan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[2]Sheet1!$A$6:$A$12</c:f>
              <c:numCache>
                <c:formatCode>General</c:formatCode>
                <c:ptCount val="7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</c:numCache>
            </c:numRef>
          </c:cat>
          <c:val>
            <c:numRef>
              <c:f>[2]Sheet1!$C$6:$C$12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11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605248"/>
        <c:axId val="267083776"/>
      </c:lineChart>
      <c:catAx>
        <c:axId val="263605248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crossAx val="267083776"/>
        <c:crosses val="autoZero"/>
        <c:auto val="1"/>
        <c:lblAlgn val="ctr"/>
        <c:lblOffset val="100"/>
        <c:noMultiLvlLbl val="0"/>
      </c:catAx>
      <c:valAx>
        <c:axId val="26708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605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Status of defects per elements</a:t>
            </a:r>
            <a:endParaRPr lang="en-US"/>
          </a:p>
        </c:rich>
      </c:tx>
      <c:layout>
        <c:manualLayout>
          <c:xMode val="edge"/>
          <c:yMode val="edge"/>
          <c:x val="0.20327074500302847"/>
          <c:y val="1.4247257554344138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'W-Defects per elements'!$D$13</c:f>
              <c:strCache>
                <c:ptCount val="1"/>
                <c:pt idx="0">
                  <c:v>New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'W-Defects per elements'!$C$14:$C$20</c:f>
              <c:strCache>
                <c:ptCount val="7"/>
                <c:pt idx="0">
                  <c:v>Element1</c:v>
                </c:pt>
                <c:pt idx="1">
                  <c:v>Element2</c:v>
                </c:pt>
                <c:pt idx="2">
                  <c:v>Element3</c:v>
                </c:pt>
                <c:pt idx="3">
                  <c:v>Element4</c:v>
                </c:pt>
                <c:pt idx="4">
                  <c:v>Element5</c:v>
                </c:pt>
                <c:pt idx="5">
                  <c:v>Element6</c:v>
                </c:pt>
                <c:pt idx="6">
                  <c:v>Element7</c:v>
                </c:pt>
              </c:strCache>
            </c:strRef>
          </c:cat>
          <c:val>
            <c:numRef>
              <c:f>'W-Defects per elements'!$D$14:$D$20</c:f>
              <c:numCache>
                <c:formatCode>General</c:formatCode>
                <c:ptCount val="7"/>
                <c:pt idx="0">
                  <c:v>70</c:v>
                </c:pt>
                <c:pt idx="1">
                  <c:v>75</c:v>
                </c:pt>
                <c:pt idx="2">
                  <c:v>92</c:v>
                </c:pt>
                <c:pt idx="3">
                  <c:v>90</c:v>
                </c:pt>
                <c:pt idx="4">
                  <c:v>58</c:v>
                </c:pt>
                <c:pt idx="5">
                  <c:v>76</c:v>
                </c:pt>
                <c:pt idx="6">
                  <c:v>80</c:v>
                </c:pt>
              </c:numCache>
            </c:numRef>
          </c:val>
        </c:ser>
        <c:ser>
          <c:idx val="1"/>
          <c:order val="1"/>
          <c:tx>
            <c:strRef>
              <c:f>'W-Defects per elements'!$E$13</c:f>
              <c:strCache>
                <c:ptCount val="1"/>
                <c:pt idx="0">
                  <c:v>Open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'W-Defects per elements'!$C$14:$C$20</c:f>
              <c:strCache>
                <c:ptCount val="7"/>
                <c:pt idx="0">
                  <c:v>Element1</c:v>
                </c:pt>
                <c:pt idx="1">
                  <c:v>Element2</c:v>
                </c:pt>
                <c:pt idx="2">
                  <c:v>Element3</c:v>
                </c:pt>
                <c:pt idx="3">
                  <c:v>Element4</c:v>
                </c:pt>
                <c:pt idx="4">
                  <c:v>Element5</c:v>
                </c:pt>
                <c:pt idx="5">
                  <c:v>Element6</c:v>
                </c:pt>
                <c:pt idx="6">
                  <c:v>Element7</c:v>
                </c:pt>
              </c:strCache>
            </c:strRef>
          </c:cat>
          <c:val>
            <c:numRef>
              <c:f>'W-Defects per elements'!$E$14:$E$20</c:f>
              <c:numCache>
                <c:formatCode>General</c:formatCode>
                <c:ptCount val="7"/>
                <c:pt idx="0">
                  <c:v>87</c:v>
                </c:pt>
                <c:pt idx="1">
                  <c:v>78</c:v>
                </c:pt>
                <c:pt idx="2">
                  <c:v>60</c:v>
                </c:pt>
                <c:pt idx="3">
                  <c:v>94</c:v>
                </c:pt>
                <c:pt idx="4">
                  <c:v>71</c:v>
                </c:pt>
                <c:pt idx="5">
                  <c:v>92</c:v>
                </c:pt>
                <c:pt idx="6">
                  <c:v>66</c:v>
                </c:pt>
              </c:numCache>
            </c:numRef>
          </c:val>
        </c:ser>
        <c:ser>
          <c:idx val="2"/>
          <c:order val="2"/>
          <c:tx>
            <c:strRef>
              <c:f>'W-Defects per elements'!$F$13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'W-Defects per elements'!$C$14:$C$20</c:f>
              <c:strCache>
                <c:ptCount val="7"/>
                <c:pt idx="0">
                  <c:v>Element1</c:v>
                </c:pt>
                <c:pt idx="1">
                  <c:v>Element2</c:v>
                </c:pt>
                <c:pt idx="2">
                  <c:v>Element3</c:v>
                </c:pt>
                <c:pt idx="3">
                  <c:v>Element4</c:v>
                </c:pt>
                <c:pt idx="4">
                  <c:v>Element5</c:v>
                </c:pt>
                <c:pt idx="5">
                  <c:v>Element6</c:v>
                </c:pt>
                <c:pt idx="6">
                  <c:v>Element7</c:v>
                </c:pt>
              </c:strCache>
            </c:strRef>
          </c:cat>
          <c:val>
            <c:numRef>
              <c:f>'W-Defects per elements'!$F$14:$F$20</c:f>
              <c:numCache>
                <c:formatCode>General</c:formatCode>
                <c:ptCount val="7"/>
                <c:pt idx="0">
                  <c:v>64</c:v>
                </c:pt>
                <c:pt idx="1">
                  <c:v>94</c:v>
                </c:pt>
                <c:pt idx="2">
                  <c:v>84</c:v>
                </c:pt>
                <c:pt idx="3">
                  <c:v>92</c:v>
                </c:pt>
                <c:pt idx="4">
                  <c:v>65</c:v>
                </c:pt>
                <c:pt idx="5">
                  <c:v>97</c:v>
                </c:pt>
                <c:pt idx="6">
                  <c:v>92</c:v>
                </c:pt>
              </c:numCache>
            </c:numRef>
          </c:val>
        </c:ser>
        <c:ser>
          <c:idx val="3"/>
          <c:order val="3"/>
          <c:tx>
            <c:strRef>
              <c:f>'W-Defects per elements'!$G$13</c:f>
              <c:strCache>
                <c:ptCount val="1"/>
                <c:pt idx="0">
                  <c:v>Ready to test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'W-Defects per elements'!$C$14:$C$20</c:f>
              <c:strCache>
                <c:ptCount val="7"/>
                <c:pt idx="0">
                  <c:v>Element1</c:v>
                </c:pt>
                <c:pt idx="1">
                  <c:v>Element2</c:v>
                </c:pt>
                <c:pt idx="2">
                  <c:v>Element3</c:v>
                </c:pt>
                <c:pt idx="3">
                  <c:v>Element4</c:v>
                </c:pt>
                <c:pt idx="4">
                  <c:v>Element5</c:v>
                </c:pt>
                <c:pt idx="5">
                  <c:v>Element6</c:v>
                </c:pt>
                <c:pt idx="6">
                  <c:v>Element7</c:v>
                </c:pt>
              </c:strCache>
            </c:strRef>
          </c:cat>
          <c:val>
            <c:numRef>
              <c:f>'W-Defects per elements'!$G$14:$G$20</c:f>
              <c:numCache>
                <c:formatCode>General</c:formatCode>
                <c:ptCount val="7"/>
                <c:pt idx="0">
                  <c:v>87</c:v>
                </c:pt>
                <c:pt idx="1">
                  <c:v>78</c:v>
                </c:pt>
                <c:pt idx="2">
                  <c:v>72</c:v>
                </c:pt>
                <c:pt idx="3">
                  <c:v>80</c:v>
                </c:pt>
                <c:pt idx="4">
                  <c:v>72</c:v>
                </c:pt>
                <c:pt idx="5">
                  <c:v>82</c:v>
                </c:pt>
                <c:pt idx="6">
                  <c:v>77</c:v>
                </c:pt>
              </c:numCache>
            </c:numRef>
          </c:val>
        </c:ser>
        <c:ser>
          <c:idx val="4"/>
          <c:order val="4"/>
          <c:tx>
            <c:strRef>
              <c:f>'W-Defects per elements'!$H$13</c:f>
              <c:strCache>
                <c:ptCount val="1"/>
                <c:pt idx="0">
                  <c:v>Rejected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'W-Defects per elements'!$C$14:$C$20</c:f>
              <c:strCache>
                <c:ptCount val="7"/>
                <c:pt idx="0">
                  <c:v>Element1</c:v>
                </c:pt>
                <c:pt idx="1">
                  <c:v>Element2</c:v>
                </c:pt>
                <c:pt idx="2">
                  <c:v>Element3</c:v>
                </c:pt>
                <c:pt idx="3">
                  <c:v>Element4</c:v>
                </c:pt>
                <c:pt idx="4">
                  <c:v>Element5</c:v>
                </c:pt>
                <c:pt idx="5">
                  <c:v>Element6</c:v>
                </c:pt>
                <c:pt idx="6">
                  <c:v>Element7</c:v>
                </c:pt>
              </c:strCache>
            </c:strRef>
          </c:cat>
          <c:val>
            <c:numRef>
              <c:f>'W-Defects per elements'!$H$14:$H$20</c:f>
              <c:numCache>
                <c:formatCode>General</c:formatCode>
                <c:ptCount val="7"/>
                <c:pt idx="0">
                  <c:v>75</c:v>
                </c:pt>
                <c:pt idx="1">
                  <c:v>77</c:v>
                </c:pt>
                <c:pt idx="2">
                  <c:v>98</c:v>
                </c:pt>
                <c:pt idx="3">
                  <c:v>90</c:v>
                </c:pt>
                <c:pt idx="4">
                  <c:v>51</c:v>
                </c:pt>
                <c:pt idx="5">
                  <c:v>62</c:v>
                </c:pt>
                <c:pt idx="6">
                  <c:v>94</c:v>
                </c:pt>
              </c:numCache>
            </c:numRef>
          </c:val>
        </c:ser>
        <c:ser>
          <c:idx val="5"/>
          <c:order val="5"/>
          <c:tx>
            <c:strRef>
              <c:f>'W-Defects per elements'!$I$13</c:f>
              <c:strCache>
                <c:ptCount val="1"/>
                <c:pt idx="0">
                  <c:v>Reopen</c:v>
                </c:pt>
              </c:strCache>
            </c:strRef>
          </c:tx>
          <c:invertIfNegative val="0"/>
          <c:cat>
            <c:strRef>
              <c:f>'W-Defects per elements'!$C$14:$C$20</c:f>
              <c:strCache>
                <c:ptCount val="7"/>
                <c:pt idx="0">
                  <c:v>Element1</c:v>
                </c:pt>
                <c:pt idx="1">
                  <c:v>Element2</c:v>
                </c:pt>
                <c:pt idx="2">
                  <c:v>Element3</c:v>
                </c:pt>
                <c:pt idx="3">
                  <c:v>Element4</c:v>
                </c:pt>
                <c:pt idx="4">
                  <c:v>Element5</c:v>
                </c:pt>
                <c:pt idx="5">
                  <c:v>Element6</c:v>
                </c:pt>
                <c:pt idx="6">
                  <c:v>Element7</c:v>
                </c:pt>
              </c:strCache>
            </c:strRef>
          </c:cat>
          <c:val>
            <c:numRef>
              <c:f>'W-Defects per elements'!$I$14:$I$20</c:f>
              <c:numCache>
                <c:formatCode>General</c:formatCode>
                <c:ptCount val="7"/>
                <c:pt idx="0">
                  <c:v>75</c:v>
                </c:pt>
                <c:pt idx="1">
                  <c:v>84</c:v>
                </c:pt>
                <c:pt idx="2">
                  <c:v>68</c:v>
                </c:pt>
                <c:pt idx="3">
                  <c:v>62</c:v>
                </c:pt>
                <c:pt idx="4">
                  <c:v>90</c:v>
                </c:pt>
                <c:pt idx="5">
                  <c:v>78</c:v>
                </c:pt>
                <c:pt idx="6">
                  <c:v>75</c:v>
                </c:pt>
              </c:numCache>
            </c:numRef>
          </c:val>
        </c:ser>
        <c:ser>
          <c:idx val="6"/>
          <c:order val="6"/>
          <c:tx>
            <c:strRef>
              <c:f>'W-Defects per elements'!$J$13</c:f>
              <c:strCache>
                <c:ptCount val="1"/>
                <c:pt idx="0">
                  <c:v>Closed</c:v>
                </c:pt>
              </c:strCache>
            </c:strRef>
          </c:tx>
          <c:invertIfNegative val="0"/>
          <c:cat>
            <c:strRef>
              <c:f>'W-Defects per elements'!$C$14:$C$20</c:f>
              <c:strCache>
                <c:ptCount val="7"/>
                <c:pt idx="0">
                  <c:v>Element1</c:v>
                </c:pt>
                <c:pt idx="1">
                  <c:v>Element2</c:v>
                </c:pt>
                <c:pt idx="2">
                  <c:v>Element3</c:v>
                </c:pt>
                <c:pt idx="3">
                  <c:v>Element4</c:v>
                </c:pt>
                <c:pt idx="4">
                  <c:v>Element5</c:v>
                </c:pt>
                <c:pt idx="5">
                  <c:v>Element6</c:v>
                </c:pt>
                <c:pt idx="6">
                  <c:v>Element7</c:v>
                </c:pt>
              </c:strCache>
            </c:strRef>
          </c:cat>
          <c:val>
            <c:numRef>
              <c:f>'W-Defects per elements'!$J$14:$J$20</c:f>
              <c:numCache>
                <c:formatCode>General</c:formatCode>
                <c:ptCount val="7"/>
                <c:pt idx="0">
                  <c:v>74</c:v>
                </c:pt>
                <c:pt idx="1">
                  <c:v>55</c:v>
                </c:pt>
                <c:pt idx="2">
                  <c:v>89</c:v>
                </c:pt>
                <c:pt idx="3">
                  <c:v>91</c:v>
                </c:pt>
                <c:pt idx="4">
                  <c:v>58</c:v>
                </c:pt>
                <c:pt idx="5">
                  <c:v>87</c:v>
                </c:pt>
                <c:pt idx="6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578688"/>
        <c:axId val="267086080"/>
      </c:barChart>
      <c:catAx>
        <c:axId val="28657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7086080"/>
        <c:crosses val="autoZero"/>
        <c:auto val="1"/>
        <c:lblAlgn val="ctr"/>
        <c:lblOffset val="100"/>
        <c:noMultiLvlLbl val="0"/>
      </c:catAx>
      <c:valAx>
        <c:axId val="26708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57868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852348318018192"/>
          <c:y val="0.10803394340408083"/>
          <c:w val="0.13264064902033071"/>
          <c:h val="0.7975802129216738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bg1">
          <a:lumMod val="85000"/>
        </a:schemeClr>
      </a:solidFill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'W-Defects per elements'!$AB$18</c:f>
              <c:strCache>
                <c:ptCount val="1"/>
                <c:pt idx="0">
                  <c:v>New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elements'!$AB$19:$AB$28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'W-Defects per elements'!$AC$18</c:f>
              <c:strCache>
                <c:ptCount val="1"/>
                <c:pt idx="0">
                  <c:v>Open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elements'!$AC$19:$AC$28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'W-Defects per elements'!$AD$18</c:f>
              <c:strCache>
                <c:ptCount val="1"/>
                <c:pt idx="0">
                  <c:v>Fixed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elements'!$AD$19:$AD$28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'W-Defects per elements'!$AE$18</c:f>
              <c:strCache>
                <c:ptCount val="1"/>
                <c:pt idx="0">
                  <c:v>Ready to test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elements'!$AE$19:$AE$28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'W-Defects per elements'!$AF$18</c:f>
              <c:strCache>
                <c:ptCount val="1"/>
                <c:pt idx="0">
                  <c:v>Rejected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elements'!$AF$19:$AF$28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'W-Defects per elements'!$AG$18</c:f>
              <c:strCache>
                <c:ptCount val="1"/>
                <c:pt idx="0">
                  <c:v>Reopen</c:v>
                </c:pt>
              </c:strCache>
            </c:strRef>
          </c:tx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elements'!$AG$19:$AG$28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'W-Defects per elements'!$AH$18</c:f>
              <c:strCache>
                <c:ptCount val="1"/>
                <c:pt idx="0">
                  <c:v>Closed</c:v>
                </c:pt>
              </c:strCache>
            </c:strRef>
          </c:tx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elements'!$AH$19:$AH$28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655424"/>
        <c:axId val="267089536"/>
      </c:lineChart>
      <c:dateAx>
        <c:axId val="2636554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67089536"/>
        <c:crosses val="autoZero"/>
        <c:auto val="1"/>
        <c:lblOffset val="100"/>
        <c:baseTimeUnit val="days"/>
      </c:dateAx>
      <c:valAx>
        <c:axId val="26708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6554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'W-Defects per elements'!$AB$18</c:f>
              <c:strCache>
                <c:ptCount val="1"/>
                <c:pt idx="0">
                  <c:v>New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elements'!$AB$19:$AB$28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'W-Defects per elements'!$AC$18</c:f>
              <c:strCache>
                <c:ptCount val="1"/>
                <c:pt idx="0">
                  <c:v>Open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elements'!$AC$19:$AC$28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'W-Defects per elements'!$AD$18</c:f>
              <c:strCache>
                <c:ptCount val="1"/>
                <c:pt idx="0">
                  <c:v>Fixed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elements'!$AD$19:$AD$28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'W-Defects per elements'!$AE$18</c:f>
              <c:strCache>
                <c:ptCount val="1"/>
                <c:pt idx="0">
                  <c:v>Ready to test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elements'!$AE$19:$AE$28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'W-Defects per elements'!$AF$18</c:f>
              <c:strCache>
                <c:ptCount val="1"/>
                <c:pt idx="0">
                  <c:v>Rejected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elements'!$AF$19:$AF$28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'W-Defects per elements'!$AG$18</c:f>
              <c:strCache>
                <c:ptCount val="1"/>
                <c:pt idx="0">
                  <c:v>Reopen</c:v>
                </c:pt>
              </c:strCache>
            </c:strRef>
          </c:tx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elements'!$AG$19:$AG$28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'W-Defects per elements'!$AH$18</c:f>
              <c:strCache>
                <c:ptCount val="1"/>
                <c:pt idx="0">
                  <c:v>Closed</c:v>
                </c:pt>
              </c:strCache>
            </c:strRef>
          </c:tx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elements'!$AH$19:$AH$28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366912"/>
        <c:axId val="286638656"/>
      </c:lineChart>
      <c:dateAx>
        <c:axId val="2673669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86638656"/>
        <c:crosses val="autoZero"/>
        <c:auto val="1"/>
        <c:lblOffset val="100"/>
        <c:baseTimeUnit val="days"/>
      </c:dateAx>
      <c:valAx>
        <c:axId val="28663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73669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Lit>
              <c:ptCount val="2"/>
              <c:pt idx="0">
                <c:v>Passed</c:v>
              </c:pt>
              <c:pt idx="1">
                <c:v>(blank)</c:v>
              </c:pt>
            </c:strLit>
          </c:cat>
          <c:val>
            <c:numLit>
              <c:formatCode>General</c:formatCode>
              <c:ptCount val="2"/>
              <c:pt idx="0">
                <c:v>6</c:v>
              </c:pt>
              <c:pt idx="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00832"/>
        <c:axId val="155076864"/>
      </c:barChart>
      <c:catAx>
        <c:axId val="155000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076864"/>
        <c:crosses val="autoZero"/>
        <c:auto val="1"/>
        <c:lblAlgn val="ctr"/>
        <c:lblOffset val="100"/>
        <c:noMultiLvlLbl val="0"/>
      </c:catAx>
      <c:valAx>
        <c:axId val="15507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000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'W-Defects per elements'!$AB$18</c:f>
              <c:strCache>
                <c:ptCount val="1"/>
                <c:pt idx="0">
                  <c:v>New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elements'!$AB$19:$AB$28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'W-Defects per elements'!$AC$18</c:f>
              <c:strCache>
                <c:ptCount val="1"/>
                <c:pt idx="0">
                  <c:v>Open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elements'!$AC$19:$AC$28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'W-Defects per elements'!$AD$18</c:f>
              <c:strCache>
                <c:ptCount val="1"/>
                <c:pt idx="0">
                  <c:v>Fixed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elements'!$AD$19:$AD$28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'W-Defects per elements'!$AE$18</c:f>
              <c:strCache>
                <c:ptCount val="1"/>
                <c:pt idx="0">
                  <c:v>Ready to test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elements'!$AE$19:$AE$28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'W-Defects per elements'!$AF$18</c:f>
              <c:strCache>
                <c:ptCount val="1"/>
                <c:pt idx="0">
                  <c:v>Rejected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elements'!$AF$19:$AF$28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'W-Defects per elements'!$AG$18</c:f>
              <c:strCache>
                <c:ptCount val="1"/>
                <c:pt idx="0">
                  <c:v>Reopen</c:v>
                </c:pt>
              </c:strCache>
            </c:strRef>
          </c:tx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elements'!$AG$19:$AG$28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'W-Defects per elements'!$AH$18</c:f>
              <c:strCache>
                <c:ptCount val="1"/>
                <c:pt idx="0">
                  <c:v>Closed</c:v>
                </c:pt>
              </c:strCache>
            </c:strRef>
          </c:tx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elements'!$AH$19:$AH$28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368448"/>
        <c:axId val="286640960"/>
      </c:lineChart>
      <c:dateAx>
        <c:axId val="2673684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86640960"/>
        <c:crosses val="autoZero"/>
        <c:auto val="1"/>
        <c:lblOffset val="100"/>
        <c:baseTimeUnit val="days"/>
      </c:dateAx>
      <c:valAx>
        <c:axId val="28664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736844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'W-Defects per elements'!$AB$18</c:f>
              <c:strCache>
                <c:ptCount val="1"/>
                <c:pt idx="0">
                  <c:v>New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elements'!$AB$19:$AB$28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'W-Defects per elements'!$AC$18</c:f>
              <c:strCache>
                <c:ptCount val="1"/>
                <c:pt idx="0">
                  <c:v>Open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elements'!$AC$19:$AC$28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'W-Defects per elements'!$AD$18</c:f>
              <c:strCache>
                <c:ptCount val="1"/>
                <c:pt idx="0">
                  <c:v>Fixed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elements'!$AD$19:$AD$28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'W-Defects per elements'!$AE$18</c:f>
              <c:strCache>
                <c:ptCount val="1"/>
                <c:pt idx="0">
                  <c:v>Ready to test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elements'!$AE$19:$AE$28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'W-Defects per elements'!$AF$18</c:f>
              <c:strCache>
                <c:ptCount val="1"/>
                <c:pt idx="0">
                  <c:v>Rejected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elements'!$AF$19:$AF$28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'W-Defects per elements'!$AG$18</c:f>
              <c:strCache>
                <c:ptCount val="1"/>
                <c:pt idx="0">
                  <c:v>Reopen</c:v>
                </c:pt>
              </c:strCache>
            </c:strRef>
          </c:tx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elements'!$AG$19:$AG$28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'W-Defects per elements'!$AH$18</c:f>
              <c:strCache>
                <c:ptCount val="1"/>
                <c:pt idx="0">
                  <c:v>Closed</c:v>
                </c:pt>
              </c:strCache>
            </c:strRef>
          </c:tx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elements'!$AH$19:$AH$28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851072"/>
        <c:axId val="286643264"/>
      </c:lineChart>
      <c:dateAx>
        <c:axId val="28685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86643264"/>
        <c:crosses val="autoZero"/>
        <c:auto val="1"/>
        <c:lblOffset val="100"/>
        <c:baseTimeUnit val="days"/>
      </c:dateAx>
      <c:valAx>
        <c:axId val="28664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8510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'W-Defects per elements'!$AB$18</c:f>
              <c:strCache>
                <c:ptCount val="1"/>
                <c:pt idx="0">
                  <c:v>New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elements'!$AB$19:$AB$28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'W-Defects per elements'!$AC$18</c:f>
              <c:strCache>
                <c:ptCount val="1"/>
                <c:pt idx="0">
                  <c:v>Open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elements'!$AC$19:$AC$28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'W-Defects per elements'!$AD$18</c:f>
              <c:strCache>
                <c:ptCount val="1"/>
                <c:pt idx="0">
                  <c:v>Fixed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elements'!$AD$19:$AD$28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'W-Defects per elements'!$AE$18</c:f>
              <c:strCache>
                <c:ptCount val="1"/>
                <c:pt idx="0">
                  <c:v>Ready to test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elements'!$AE$19:$AE$28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'W-Defects per elements'!$AF$18</c:f>
              <c:strCache>
                <c:ptCount val="1"/>
                <c:pt idx="0">
                  <c:v>Rejected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elements'!$AF$19:$AF$28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'W-Defects per elements'!$AG$18</c:f>
              <c:strCache>
                <c:ptCount val="1"/>
                <c:pt idx="0">
                  <c:v>Reopen</c:v>
                </c:pt>
              </c:strCache>
            </c:strRef>
          </c:tx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elements'!$AG$19:$AG$28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'W-Defects per elements'!$AH$18</c:f>
              <c:strCache>
                <c:ptCount val="1"/>
                <c:pt idx="0">
                  <c:v>Closed</c:v>
                </c:pt>
              </c:strCache>
            </c:strRef>
          </c:tx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elements'!$AH$19:$AH$28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852096"/>
        <c:axId val="286645568"/>
      </c:lineChart>
      <c:dateAx>
        <c:axId val="2868520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86645568"/>
        <c:crosses val="autoZero"/>
        <c:auto val="1"/>
        <c:lblOffset val="100"/>
        <c:baseTimeUnit val="days"/>
      </c:dateAx>
      <c:valAx>
        <c:axId val="28664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85209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'W-Defects per elements'!$AB$18</c:f>
              <c:strCache>
                <c:ptCount val="1"/>
                <c:pt idx="0">
                  <c:v>New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elements'!$AB$19:$AB$28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'W-Defects per elements'!$AC$18</c:f>
              <c:strCache>
                <c:ptCount val="1"/>
                <c:pt idx="0">
                  <c:v>Open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elements'!$AC$19:$AC$28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'W-Defects per elements'!$AD$18</c:f>
              <c:strCache>
                <c:ptCount val="1"/>
                <c:pt idx="0">
                  <c:v>Fixed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elements'!$AD$19:$AD$28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'W-Defects per elements'!$AE$18</c:f>
              <c:strCache>
                <c:ptCount val="1"/>
                <c:pt idx="0">
                  <c:v>Ready to test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elements'!$AE$19:$AE$28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'W-Defects per elements'!$AF$18</c:f>
              <c:strCache>
                <c:ptCount val="1"/>
                <c:pt idx="0">
                  <c:v>Rejected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elements'!$AF$19:$AF$28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'W-Defects per elements'!$AG$18</c:f>
              <c:strCache>
                <c:ptCount val="1"/>
                <c:pt idx="0">
                  <c:v>Reopen</c:v>
                </c:pt>
              </c:strCache>
            </c:strRef>
          </c:tx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elements'!$AG$19:$AG$28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'W-Defects per elements'!$AH$18</c:f>
              <c:strCache>
                <c:ptCount val="1"/>
                <c:pt idx="0">
                  <c:v>Closed</c:v>
                </c:pt>
              </c:strCache>
            </c:strRef>
          </c:tx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elements'!$AH$19:$AH$28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853120"/>
        <c:axId val="286926528"/>
      </c:lineChart>
      <c:dateAx>
        <c:axId val="2868531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86926528"/>
        <c:crosses val="autoZero"/>
        <c:auto val="1"/>
        <c:lblOffset val="100"/>
        <c:baseTimeUnit val="days"/>
      </c:dateAx>
      <c:valAx>
        <c:axId val="28692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85312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'W-Defects per elements'!$AB$18</c:f>
              <c:strCache>
                <c:ptCount val="1"/>
                <c:pt idx="0">
                  <c:v>New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elements'!$AB$19:$AB$28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'W-Defects per elements'!$AC$18</c:f>
              <c:strCache>
                <c:ptCount val="1"/>
                <c:pt idx="0">
                  <c:v>Open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elements'!$AC$19:$AC$28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'W-Defects per elements'!$AD$18</c:f>
              <c:strCache>
                <c:ptCount val="1"/>
                <c:pt idx="0">
                  <c:v>Fixed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elements'!$AD$19:$AD$28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'W-Defects per elements'!$AE$18</c:f>
              <c:strCache>
                <c:ptCount val="1"/>
                <c:pt idx="0">
                  <c:v>Ready to test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elements'!$AE$19:$AE$28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'W-Defects per elements'!$AF$18</c:f>
              <c:strCache>
                <c:ptCount val="1"/>
                <c:pt idx="0">
                  <c:v>Rejected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elements'!$AF$19:$AF$28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'W-Defects per elements'!$AG$18</c:f>
              <c:strCache>
                <c:ptCount val="1"/>
                <c:pt idx="0">
                  <c:v>Reopen</c:v>
                </c:pt>
              </c:strCache>
            </c:strRef>
          </c:tx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elements'!$AG$19:$AG$28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'W-Defects per elements'!$AH$18</c:f>
              <c:strCache>
                <c:ptCount val="1"/>
                <c:pt idx="0">
                  <c:v>Closed</c:v>
                </c:pt>
              </c:strCache>
            </c:strRef>
          </c:tx>
          <c:marker>
            <c:symbol val="none"/>
          </c:marker>
          <c:cat>
            <c:numRef>
              <c:f>'W-Defects per elements'!$AA$19:$AA$28</c:f>
              <c:numCache>
                <c:formatCode>m/d/yyyy</c:formatCode>
                <c:ptCount val="10"/>
                <c:pt idx="0">
                  <c:v>41691</c:v>
                </c:pt>
                <c:pt idx="1">
                  <c:v>41692</c:v>
                </c:pt>
                <c:pt idx="2">
                  <c:v>41693</c:v>
                </c:pt>
                <c:pt idx="3">
                  <c:v>41694</c:v>
                </c:pt>
                <c:pt idx="4">
                  <c:v>41695</c:v>
                </c:pt>
                <c:pt idx="5">
                  <c:v>41696</c:v>
                </c:pt>
                <c:pt idx="6">
                  <c:v>41697</c:v>
                </c:pt>
                <c:pt idx="7">
                  <c:v>41698</c:v>
                </c:pt>
                <c:pt idx="8">
                  <c:v>41699</c:v>
                </c:pt>
                <c:pt idx="9">
                  <c:v>41700</c:v>
                </c:pt>
              </c:numCache>
            </c:numRef>
          </c:cat>
          <c:val>
            <c:numRef>
              <c:f>'W-Defects per elements'!$AH$19:$AH$28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854144"/>
        <c:axId val="286928832"/>
      </c:lineChart>
      <c:dateAx>
        <c:axId val="2868541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86928832"/>
        <c:crosses val="autoZero"/>
        <c:auto val="1"/>
        <c:lblOffset val="100"/>
        <c:baseTimeUnit val="days"/>
      </c:dateAx>
      <c:valAx>
        <c:axId val="28692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8541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745E-2"/>
          <c:w val="0.86873150232542407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explosion val="1"/>
          <c:dPt>
            <c:idx val="1"/>
            <c:bubble3D val="0"/>
            <c:explosion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SLA'!$T$11:$T$12</c:f>
              <c:numCache>
                <c:formatCode>General</c:formatCode>
                <c:ptCount val="2"/>
                <c:pt idx="0">
                  <c:v>1</c:v>
                </c:pt>
                <c:pt idx="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78E-2"/>
          <c:w val="0.86873150232542451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Pt>
            <c:idx val="1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SLA'!$U$11:$U$12</c:f>
              <c:numCache>
                <c:formatCode>General</c:formatCode>
                <c:ptCount val="2"/>
                <c:pt idx="0">
                  <c:v>4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78E-2"/>
          <c:w val="0.86873150232542451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'W-Defects over SLA'!$E$14:$E$16</c:f>
              <c:strCache>
                <c:ptCount val="3"/>
                <c:pt idx="0">
                  <c:v>2</c:v>
                </c:pt>
                <c:pt idx="1">
                  <c:v>of</c:v>
                </c:pt>
                <c:pt idx="2">
                  <c:v>10</c:v>
                </c:pt>
              </c:strCache>
            </c:strRef>
          </c:cat>
          <c:val>
            <c:numRef>
              <c:f>'W-Defects over SLA'!$T$14:$T$15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78E-2"/>
          <c:w val="0.86873150232542451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SLA'!$U$14:$U$15</c:f>
              <c:numCache>
                <c:formatCode>General</c:formatCode>
                <c:ptCount val="2"/>
                <c:pt idx="0">
                  <c:v>1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78E-2"/>
          <c:w val="0.86873150232542451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SLA'!$T$17:$T$18</c:f>
              <c:numCache>
                <c:formatCode>General</c:formatCode>
                <c:ptCount val="2"/>
                <c:pt idx="0">
                  <c:v>10</c:v>
                </c:pt>
                <c:pt idx="1">
                  <c:v>30</c:v>
                </c:pt>
              </c:numCache>
            </c:numRef>
          </c:val>
        </c:ser>
        <c:ser>
          <c:idx val="1"/>
          <c:order val="1"/>
          <c:val>
            <c:numRef>
              <c:f>'W-Defects over SLA'!$E$18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val>
            <c:numRef>
              <c:f>'W-Defects over SLA'!$E$19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Test Case Execution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explosion val="15"/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explosion val="17"/>
            <c:spPr>
              <a:solidFill>
                <a:schemeClr val="bg1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rgbClr val="FFC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'D-Plan vs real'!$C$33:$C$38</c:f>
              <c:strCache>
                <c:ptCount val="6"/>
                <c:pt idx="0">
                  <c:v>Passed </c:v>
                </c:pt>
                <c:pt idx="1">
                  <c:v>Failed</c:v>
                </c:pt>
                <c:pt idx="2">
                  <c:v>Not Completed</c:v>
                </c:pt>
                <c:pt idx="3">
                  <c:v>Not Aplicable</c:v>
                </c:pt>
                <c:pt idx="4">
                  <c:v>No Run</c:v>
                </c:pt>
                <c:pt idx="5">
                  <c:v>Blocked</c:v>
                </c:pt>
              </c:strCache>
            </c:strRef>
          </c:cat>
          <c:val>
            <c:numRef>
              <c:f>'D-Plan vs real'!$D$33:$D$38</c:f>
              <c:numCache>
                <c:formatCode>General</c:formatCode>
                <c:ptCount val="6"/>
                <c:pt idx="0">
                  <c:v>24</c:v>
                </c:pt>
                <c:pt idx="1">
                  <c:v>20</c:v>
                </c:pt>
                <c:pt idx="2">
                  <c:v>6</c:v>
                </c:pt>
                <c:pt idx="3">
                  <c:v>10</c:v>
                </c:pt>
                <c:pt idx="4">
                  <c:v>140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78E-2"/>
          <c:w val="0.86873150232542451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SLA'!$U$17:$U$18</c:f>
              <c:numCache>
                <c:formatCode>General</c:formatCode>
                <c:ptCount val="2"/>
                <c:pt idx="0">
                  <c:v>1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78E-2"/>
          <c:w val="0.86873150232542451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cat>
            <c:numRef>
              <c:f>('W-Defects over SLA'!$E$20,'W-Defects over SLA'!$E$22)</c:f>
              <c:numCache>
                <c:formatCode>General</c:formatCode>
                <c:ptCount val="2"/>
                <c:pt idx="0">
                  <c:v>5</c:v>
                </c:pt>
                <c:pt idx="1">
                  <c:v>11</c:v>
                </c:pt>
              </c:numCache>
            </c:numRef>
          </c:cat>
          <c:val>
            <c:numRef>
              <c:f>'W-Defects over SLA'!$T$20:$T$21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78E-2"/>
          <c:w val="0.86873150232542451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SLA'!$U$20:$U$21</c:f>
              <c:numCache>
                <c:formatCode>General</c:formatCode>
                <c:ptCount val="2"/>
                <c:pt idx="0">
                  <c:v>1</c:v>
                </c:pt>
                <c:pt idx="1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01E-2"/>
          <c:w val="0.86873150232542484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Pt>
            <c:idx val="2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cat>
            <c:numRef>
              <c:f>('W-Defects over SLA'!$E$11,'W-Defects over SLA'!$E$13)</c:f>
              <c:numCache>
                <c:formatCode>General</c:formatCode>
                <c:ptCount val="2"/>
                <c:pt idx="0">
                  <c:v>1</c:v>
                </c:pt>
                <c:pt idx="1">
                  <c:v>20</c:v>
                </c:pt>
              </c:numCache>
            </c:numRef>
          </c:cat>
          <c:val>
            <c:numRef>
              <c:f>'W-Defects over SLA'!$L$25:$L$27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22E-2"/>
          <c:w val="0.86873150232542506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Pt>
            <c:idx val="2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SLA'!$N$25:$N$27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22E-2"/>
          <c:w val="0.86873150232542506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SLA'!$L$28:$L$30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22E-2"/>
          <c:w val="0.86873150232542506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SLA'!$N$28:$N$30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22E-2"/>
          <c:w val="0.86873150232542506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SLA'!$L$31:$L$33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</c:ser>
        <c:ser>
          <c:idx val="1"/>
          <c:order val="1"/>
          <c:val>
            <c:numRef>
              <c:f>'W-Defects over SLA'!$E$18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val>
            <c:numRef>
              <c:f>'W-Defects over SLA'!$E$19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22E-2"/>
          <c:w val="0.86873150232542506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SLA'!$N$31:$N$33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78E-2"/>
          <c:w val="0.86873150232542451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Pt>
            <c:idx val="2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cat>
            <c:numRef>
              <c:f>('W-Defects over SLA'!$E$11,'W-Defects over SLA'!$E$13)</c:f>
              <c:numCache>
                <c:formatCode>General</c:formatCode>
                <c:ptCount val="2"/>
                <c:pt idx="0">
                  <c:v>1</c:v>
                </c:pt>
                <c:pt idx="1">
                  <c:v>20</c:v>
                </c:pt>
              </c:numCache>
            </c:numRef>
          </c:cat>
          <c:val>
            <c:numRef>
              <c:f>'W-Defects over SLA'!$L$11:$L$13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'D-Plan vs real'!$C$12</c:f>
              <c:strCache>
                <c:ptCount val="1"/>
                <c:pt idx="0">
                  <c:v>Overal plan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'D-Plan vs real'!$D$11:$AB$11</c:f>
              <c:numCache>
                <c:formatCode>d/m;@</c:formatCode>
                <c:ptCount val="25"/>
                <c:pt idx="0">
                  <c:v>41648</c:v>
                </c:pt>
                <c:pt idx="1">
                  <c:v>41649</c:v>
                </c:pt>
                <c:pt idx="2">
                  <c:v>41650</c:v>
                </c:pt>
                <c:pt idx="3">
                  <c:v>41651</c:v>
                </c:pt>
                <c:pt idx="4">
                  <c:v>41652</c:v>
                </c:pt>
                <c:pt idx="5">
                  <c:v>41653</c:v>
                </c:pt>
                <c:pt idx="6">
                  <c:v>41654</c:v>
                </c:pt>
                <c:pt idx="7">
                  <c:v>41655</c:v>
                </c:pt>
                <c:pt idx="8">
                  <c:v>41656</c:v>
                </c:pt>
                <c:pt idx="9">
                  <c:v>41657</c:v>
                </c:pt>
                <c:pt idx="10">
                  <c:v>41658</c:v>
                </c:pt>
                <c:pt idx="11">
                  <c:v>41659</c:v>
                </c:pt>
                <c:pt idx="12">
                  <c:v>41660</c:v>
                </c:pt>
                <c:pt idx="13">
                  <c:v>41661</c:v>
                </c:pt>
                <c:pt idx="14">
                  <c:v>41662</c:v>
                </c:pt>
                <c:pt idx="15">
                  <c:v>41663</c:v>
                </c:pt>
                <c:pt idx="16">
                  <c:v>41664</c:v>
                </c:pt>
                <c:pt idx="17">
                  <c:v>41665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41671</c:v>
                </c:pt>
                <c:pt idx="24">
                  <c:v>41672</c:v>
                </c:pt>
              </c:numCache>
            </c:numRef>
          </c:cat>
          <c:val>
            <c:numRef>
              <c:f>'D-Plan vs real'!$D$12:$AB$12</c:f>
              <c:numCache>
                <c:formatCode>General</c:formatCode>
                <c:ptCount val="2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20</c:v>
                </c:pt>
                <c:pt idx="4">
                  <c:v>35</c:v>
                </c:pt>
                <c:pt idx="5">
                  <c:v>50</c:v>
                </c:pt>
                <c:pt idx="6">
                  <c:v>65</c:v>
                </c:pt>
                <c:pt idx="7">
                  <c:v>80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160</c:v>
                </c:pt>
                <c:pt idx="19">
                  <c:v>170</c:v>
                </c:pt>
                <c:pt idx="20">
                  <c:v>180</c:v>
                </c:pt>
                <c:pt idx="21">
                  <c:v>190</c:v>
                </c:pt>
                <c:pt idx="22">
                  <c:v>200</c:v>
                </c:pt>
                <c:pt idx="23">
                  <c:v>200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'D-Plan vs real'!$C$13</c:f>
              <c:strCache>
                <c:ptCount val="1"/>
                <c:pt idx="0">
                  <c:v>Final Passed TCs - actual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'D-Plan vs real'!$D$11:$AB$11</c:f>
              <c:numCache>
                <c:formatCode>d/m;@</c:formatCode>
                <c:ptCount val="25"/>
                <c:pt idx="0">
                  <c:v>41648</c:v>
                </c:pt>
                <c:pt idx="1">
                  <c:v>41649</c:v>
                </c:pt>
                <c:pt idx="2">
                  <c:v>41650</c:v>
                </c:pt>
                <c:pt idx="3">
                  <c:v>41651</c:v>
                </c:pt>
                <c:pt idx="4">
                  <c:v>41652</c:v>
                </c:pt>
                <c:pt idx="5">
                  <c:v>41653</c:v>
                </c:pt>
                <c:pt idx="6">
                  <c:v>41654</c:v>
                </c:pt>
                <c:pt idx="7">
                  <c:v>41655</c:v>
                </c:pt>
                <c:pt idx="8">
                  <c:v>41656</c:v>
                </c:pt>
                <c:pt idx="9">
                  <c:v>41657</c:v>
                </c:pt>
                <c:pt idx="10">
                  <c:v>41658</c:v>
                </c:pt>
                <c:pt idx="11">
                  <c:v>41659</c:v>
                </c:pt>
                <c:pt idx="12">
                  <c:v>41660</c:v>
                </c:pt>
                <c:pt idx="13">
                  <c:v>41661</c:v>
                </c:pt>
                <c:pt idx="14">
                  <c:v>41662</c:v>
                </c:pt>
                <c:pt idx="15">
                  <c:v>41663</c:v>
                </c:pt>
                <c:pt idx="16">
                  <c:v>41664</c:v>
                </c:pt>
                <c:pt idx="17">
                  <c:v>41665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41671</c:v>
                </c:pt>
                <c:pt idx="24">
                  <c:v>41672</c:v>
                </c:pt>
              </c:numCache>
            </c:numRef>
          </c:cat>
          <c:val>
            <c:numRef>
              <c:f>'D-Plan vs real'!$D$13:$AB$13</c:f>
              <c:numCache>
                <c:formatCode>General</c:formatCode>
                <c:ptCount val="25"/>
                <c:pt idx="0">
                  <c:v>0</c:v>
                </c:pt>
                <c:pt idx="1">
                  <c:v>13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'D-Plan vs real'!$C$14</c:f>
              <c:strCache>
                <c:ptCount val="1"/>
                <c:pt idx="0">
                  <c:v>1 Round execution result (Passed/Failed/N-A/Not Completed)</c:v>
                </c:pt>
              </c:strCache>
            </c:strRef>
          </c:tx>
          <c:spPr>
            <a:ln w="28575" cap="rnd">
              <a:solidFill>
                <a:srgbClr val="FF9933"/>
              </a:solidFill>
              <a:round/>
            </a:ln>
            <a:effectLst/>
          </c:spPr>
          <c:marker>
            <c:symbol val="none"/>
          </c:marker>
          <c:cat>
            <c:numRef>
              <c:f>'D-Plan vs real'!$D$11:$AB$11</c:f>
              <c:numCache>
                <c:formatCode>d/m;@</c:formatCode>
                <c:ptCount val="25"/>
                <c:pt idx="0">
                  <c:v>41648</c:v>
                </c:pt>
                <c:pt idx="1">
                  <c:v>41649</c:v>
                </c:pt>
                <c:pt idx="2">
                  <c:v>41650</c:v>
                </c:pt>
                <c:pt idx="3">
                  <c:v>41651</c:v>
                </c:pt>
                <c:pt idx="4">
                  <c:v>41652</c:v>
                </c:pt>
                <c:pt idx="5">
                  <c:v>41653</c:v>
                </c:pt>
                <c:pt idx="6">
                  <c:v>41654</c:v>
                </c:pt>
                <c:pt idx="7">
                  <c:v>41655</c:v>
                </c:pt>
                <c:pt idx="8">
                  <c:v>41656</c:v>
                </c:pt>
                <c:pt idx="9">
                  <c:v>41657</c:v>
                </c:pt>
                <c:pt idx="10">
                  <c:v>41658</c:v>
                </c:pt>
                <c:pt idx="11">
                  <c:v>41659</c:v>
                </c:pt>
                <c:pt idx="12">
                  <c:v>41660</c:v>
                </c:pt>
                <c:pt idx="13">
                  <c:v>41661</c:v>
                </c:pt>
                <c:pt idx="14">
                  <c:v>41662</c:v>
                </c:pt>
                <c:pt idx="15">
                  <c:v>41663</c:v>
                </c:pt>
                <c:pt idx="16">
                  <c:v>41664</c:v>
                </c:pt>
                <c:pt idx="17">
                  <c:v>41665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41671</c:v>
                </c:pt>
                <c:pt idx="24">
                  <c:v>41672</c:v>
                </c:pt>
              </c:numCache>
            </c:numRef>
          </c:cat>
          <c:val>
            <c:numRef>
              <c:f>'D-Plan vs real'!$D$14:$AB$14</c:f>
              <c:numCache>
                <c:formatCode>General</c:formatCode>
                <c:ptCount val="25"/>
                <c:pt idx="0">
                  <c:v>0</c:v>
                </c:pt>
                <c:pt idx="1">
                  <c:v>17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'Test Execution'!#REF!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'D-Plan vs real'!$D$11:$AB$11</c:f>
              <c:numCache>
                <c:formatCode>d/m;@</c:formatCode>
                <c:ptCount val="25"/>
                <c:pt idx="0">
                  <c:v>41648</c:v>
                </c:pt>
                <c:pt idx="1">
                  <c:v>41649</c:v>
                </c:pt>
                <c:pt idx="2">
                  <c:v>41650</c:v>
                </c:pt>
                <c:pt idx="3">
                  <c:v>41651</c:v>
                </c:pt>
                <c:pt idx="4">
                  <c:v>41652</c:v>
                </c:pt>
                <c:pt idx="5">
                  <c:v>41653</c:v>
                </c:pt>
                <c:pt idx="6">
                  <c:v>41654</c:v>
                </c:pt>
                <c:pt idx="7">
                  <c:v>41655</c:v>
                </c:pt>
                <c:pt idx="8">
                  <c:v>41656</c:v>
                </c:pt>
                <c:pt idx="9">
                  <c:v>41657</c:v>
                </c:pt>
                <c:pt idx="10">
                  <c:v>41658</c:v>
                </c:pt>
                <c:pt idx="11">
                  <c:v>41659</c:v>
                </c:pt>
                <c:pt idx="12">
                  <c:v>41660</c:v>
                </c:pt>
                <c:pt idx="13">
                  <c:v>41661</c:v>
                </c:pt>
                <c:pt idx="14">
                  <c:v>41662</c:v>
                </c:pt>
                <c:pt idx="15">
                  <c:v>41663</c:v>
                </c:pt>
                <c:pt idx="16">
                  <c:v>41664</c:v>
                </c:pt>
                <c:pt idx="17">
                  <c:v>41665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41671</c:v>
                </c:pt>
                <c:pt idx="24">
                  <c:v>41672</c:v>
                </c:pt>
              </c:numCache>
            </c:numRef>
          </c:cat>
          <c:val>
            <c:numRef>
              <c:f>'Test Execution'!#REF!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'Test Execution'!#REF!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'D-Plan vs real'!$D$11:$AB$11</c:f>
              <c:numCache>
                <c:formatCode>d/m;@</c:formatCode>
                <c:ptCount val="25"/>
                <c:pt idx="0">
                  <c:v>41648</c:v>
                </c:pt>
                <c:pt idx="1">
                  <c:v>41649</c:v>
                </c:pt>
                <c:pt idx="2">
                  <c:v>41650</c:v>
                </c:pt>
                <c:pt idx="3">
                  <c:v>41651</c:v>
                </c:pt>
                <c:pt idx="4">
                  <c:v>41652</c:v>
                </c:pt>
                <c:pt idx="5">
                  <c:v>41653</c:v>
                </c:pt>
                <c:pt idx="6">
                  <c:v>41654</c:v>
                </c:pt>
                <c:pt idx="7">
                  <c:v>41655</c:v>
                </c:pt>
                <c:pt idx="8">
                  <c:v>41656</c:v>
                </c:pt>
                <c:pt idx="9">
                  <c:v>41657</c:v>
                </c:pt>
                <c:pt idx="10">
                  <c:v>41658</c:v>
                </c:pt>
                <c:pt idx="11">
                  <c:v>41659</c:v>
                </c:pt>
                <c:pt idx="12">
                  <c:v>41660</c:v>
                </c:pt>
                <c:pt idx="13">
                  <c:v>41661</c:v>
                </c:pt>
                <c:pt idx="14">
                  <c:v>41662</c:v>
                </c:pt>
                <c:pt idx="15">
                  <c:v>41663</c:v>
                </c:pt>
                <c:pt idx="16">
                  <c:v>41664</c:v>
                </c:pt>
                <c:pt idx="17">
                  <c:v>41665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41671</c:v>
                </c:pt>
                <c:pt idx="24">
                  <c:v>41672</c:v>
                </c:pt>
              </c:numCache>
            </c:numRef>
          </c:cat>
          <c:val>
            <c:numRef>
              <c:f>'Test Execution'!#REF!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54112"/>
        <c:axId val="155082048"/>
      </c:lineChart>
      <c:dateAx>
        <c:axId val="155354112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82048"/>
        <c:crosses val="autoZero"/>
        <c:auto val="1"/>
        <c:lblOffset val="100"/>
        <c:baseTimeUnit val="days"/>
      </c:dateAx>
      <c:valAx>
        <c:axId val="15508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54112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01E-2"/>
          <c:w val="0.86873150232542484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Pt>
            <c:idx val="2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SLA'!$N$11:$N$13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01E-2"/>
          <c:w val="0.86873150232542484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SLA'!$L$14:$L$16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01E-2"/>
          <c:w val="0.86873150232542484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SLA'!$N$14:$N$16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01E-2"/>
          <c:w val="0.86873150232542484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SLA'!$L$17:$L$19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</c:ser>
        <c:ser>
          <c:idx val="1"/>
          <c:order val="1"/>
          <c:val>
            <c:numRef>
              <c:f>'W-Defects over SLA'!$E$18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val>
            <c:numRef>
              <c:f>'W-Defects over SLA'!$E$19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01E-2"/>
          <c:w val="0.86873150232542484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SLA'!$N$17:$N$19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01E-2"/>
          <c:w val="0.86873150232542484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cat>
            <c:numRef>
              <c:f>('W-Defects over SLA'!$E$20,'W-Defects over SLA'!$E$22)</c:f>
              <c:numCache>
                <c:formatCode>General</c:formatCode>
                <c:ptCount val="2"/>
                <c:pt idx="0">
                  <c:v>5</c:v>
                </c:pt>
                <c:pt idx="1">
                  <c:v>11</c:v>
                </c:pt>
              </c:numCache>
            </c:numRef>
          </c:cat>
          <c:val>
            <c:numRef>
              <c:f>'W-Defects over SLA'!$L$20:$L$22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01E-2"/>
          <c:w val="0.86873150232542484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SLA'!$N$20:$N$22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22E-2"/>
          <c:w val="0.86873150232542506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Pt>
            <c:idx val="2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SLA'!$P$11:$P$13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22E-2"/>
          <c:w val="0.86873150232542506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SLA'!$P$14:$P$16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22E-2"/>
          <c:w val="0.86873150232542506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SLA'!$P$17:$P$19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Test Step Execution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explosion val="15"/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explosion val="17"/>
            <c:spPr>
              <a:solidFill>
                <a:schemeClr val="bg1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rgbClr val="FFC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'D-Plan vs real'!$F$33:$F$38</c:f>
              <c:numCache>
                <c:formatCode>General</c:formatCode>
                <c:ptCount val="6"/>
                <c:pt idx="0">
                  <c:v>211</c:v>
                </c:pt>
                <c:pt idx="1">
                  <c:v>34</c:v>
                </c:pt>
                <c:pt idx="2">
                  <c:v>12</c:v>
                </c:pt>
                <c:pt idx="3">
                  <c:v>41</c:v>
                </c:pt>
                <c:pt idx="4">
                  <c:v>643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22E-2"/>
          <c:w val="0.86873150232542506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SLA'!$P$20:$P$22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78E-2"/>
          <c:w val="0.86873150232542451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Pt>
            <c:idx val="2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cat>
            <c:numRef>
              <c:f>('W-Defects over SLA'!$E$11,'W-Defects over SLA'!$E$13)</c:f>
              <c:numCache>
                <c:formatCode>General</c:formatCode>
                <c:ptCount val="2"/>
                <c:pt idx="0">
                  <c:v>1</c:v>
                </c:pt>
                <c:pt idx="1">
                  <c:v>20</c:v>
                </c:pt>
              </c:numCache>
            </c:numRef>
          </c:cat>
          <c:val>
            <c:numRef>
              <c:f>'W-Defects over SLA'!$E$25:$E$27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01E-2"/>
          <c:w val="0.86873150232542484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Pt>
            <c:idx val="2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SLA'!$G$25:$G$27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01E-2"/>
          <c:w val="0.86873150232542484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SLA'!$E$28:$E$30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01E-2"/>
          <c:w val="0.86873150232542484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SLA'!$G$28:$G$30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01E-2"/>
          <c:w val="0.86873150232542484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SLA'!$E$31:$E$33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</c:ser>
        <c:ser>
          <c:idx val="1"/>
          <c:order val="1"/>
          <c:val>
            <c:numRef>
              <c:f>'W-Defects over SLA'!$E$18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val>
            <c:numRef>
              <c:f>'W-Defects over SLA'!$E$19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01E-2"/>
          <c:w val="0.86873150232542484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SLA'!$G$31:$G$33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01E-2"/>
          <c:w val="0.86873150232542484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cat>
            <c:numRef>
              <c:f>('W-Defects over SLA'!$E$20,'W-Defects over SLA'!$E$22)</c:f>
              <c:numCache>
                <c:formatCode>General</c:formatCode>
                <c:ptCount val="2"/>
                <c:pt idx="0">
                  <c:v>5</c:v>
                </c:pt>
                <c:pt idx="1">
                  <c:v>11</c:v>
                </c:pt>
              </c:numCache>
            </c:numRef>
          </c:cat>
          <c:val>
            <c:numRef>
              <c:f>'W-Defects over SLA'!$E$34:$E$36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8253685270477E-2"/>
          <c:y val="4.6163304929349801E-2"/>
          <c:w val="0.86873150232542484"/>
          <c:h val="0.8746823427893430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'W-Defects over SLA'!$G$34:$G$36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OPEN defects - by team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'W- Number of open defects'!$P$13</c:f>
              <c:strCache>
                <c:ptCount val="1"/>
                <c:pt idx="0">
                  <c:v>Open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example team1</c:v>
              </c:pt>
            </c:strLit>
          </c:cat>
          <c:val>
            <c:numRef>
              <c:f>'W- Number of open defects'!$Q$13:$T$13</c:f>
              <c:numCache>
                <c:formatCode>General</c:formatCode>
                <c:ptCount val="4"/>
                <c:pt idx="0">
                  <c:v>10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'W- Number of open defects'!$P$14</c:f>
              <c:strCache>
                <c:ptCount val="1"/>
                <c:pt idx="0">
                  <c:v>New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example team1</c:v>
              </c:pt>
            </c:strLit>
          </c:cat>
          <c:val>
            <c:numRef>
              <c:f>'W- Number of open defects'!$Q$14:$T$14</c:f>
              <c:numCache>
                <c:formatCode>General</c:formatCode>
                <c:ptCount val="4"/>
                <c:pt idx="0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'W- Number of open defects'!$P$15</c:f>
              <c:strCache>
                <c:ptCount val="1"/>
                <c:pt idx="0">
                  <c:v>Reopen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example team1</c:v>
              </c:pt>
            </c:strLit>
          </c:cat>
          <c:val>
            <c:numRef>
              <c:f>'W- Number of open defects'!$Q$15:$T$15</c:f>
              <c:numCache>
                <c:formatCode>General</c:formatCode>
                <c:ptCount val="4"/>
                <c:pt idx="0">
                  <c:v>2</c:v>
                </c:pt>
                <c:pt idx="2">
                  <c:v>3</c:v>
                </c:pt>
                <c:pt idx="3">
                  <c:v>11</c:v>
                </c:pt>
              </c:numCache>
            </c:numRef>
          </c:val>
        </c:ser>
        <c:ser>
          <c:idx val="3"/>
          <c:order val="3"/>
          <c:tx>
            <c:strRef>
              <c:f>'W- Number of open defects'!$P$16</c:f>
              <c:strCache>
                <c:ptCount val="1"/>
                <c:pt idx="0">
                  <c:v>Rejected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example team1</c:v>
              </c:pt>
            </c:strLit>
          </c:cat>
          <c:val>
            <c:numRef>
              <c:f>'W- Number of open defects'!$Q$16:$T$16</c:f>
              <c:numCache>
                <c:formatCode>General</c:formatCode>
                <c:ptCount val="4"/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'W- Number of open defects'!$P$17</c:f>
              <c:strCache>
                <c:ptCount val="1"/>
                <c:pt idx="0">
                  <c:v>Ready to test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example team1</c:v>
              </c:pt>
            </c:strLit>
          </c:cat>
          <c:val>
            <c:numRef>
              <c:f>'W- Number of open defects'!$Q$17:$T$17</c:f>
              <c:numCache>
                <c:formatCode>General</c:formatCode>
                <c:ptCount val="4"/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09082112"/>
        <c:axId val="309271872"/>
      </c:barChart>
      <c:catAx>
        <c:axId val="30908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309271872"/>
        <c:crosses val="autoZero"/>
        <c:auto val="1"/>
        <c:lblAlgn val="ctr"/>
        <c:lblOffset val="100"/>
        <c:noMultiLvlLbl val="0"/>
      </c:catAx>
      <c:valAx>
        <c:axId val="3092718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309082112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in last period</a:t>
            </a:r>
          </a:p>
        </c:rich>
      </c:tx>
      <c:overlay val="0"/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solidFill>
              <a:schemeClr val="bg1">
                <a:lumMod val="85000"/>
              </a:schemeClr>
            </a:solidFill>
          </a:ln>
        </c:spPr>
      </c:pivotFmt>
      <c:pivotFmt>
        <c:idx val="2"/>
        <c:spPr>
          <a:solidFill>
            <a:srgbClr val="FF0000"/>
          </a:solidFill>
        </c:spPr>
      </c:pivotFmt>
      <c:pivotFmt>
        <c:idx val="3"/>
        <c:spPr>
          <a:solidFill>
            <a:srgbClr val="FFFF00"/>
          </a:solidFill>
        </c:spPr>
      </c:pivotFmt>
      <c:pivotFmt>
        <c:idx val="4"/>
        <c:spPr>
          <a:solidFill>
            <a:schemeClr val="accent5">
              <a:lumMod val="20000"/>
              <a:lumOff val="80000"/>
            </a:schemeClr>
          </a:solidFill>
        </c:spPr>
      </c:pivotFmt>
      <c:pivotFmt>
        <c:idx val="5"/>
        <c:spPr>
          <a:solidFill>
            <a:srgbClr val="92D050"/>
          </a:solidFill>
        </c:spPr>
      </c:pivotFmt>
      <c:pivotFmt>
        <c:idx val="6"/>
        <c:marker>
          <c:symbol val="none"/>
        </c:marker>
      </c:pivotFmt>
      <c:pivotFmt>
        <c:idx val="7"/>
        <c:spPr>
          <a:solidFill>
            <a:srgbClr val="FF0000"/>
          </a:solidFill>
        </c:spPr>
      </c:pivotFmt>
      <c:pivotFmt>
        <c:idx val="8"/>
        <c:spPr>
          <a:solidFill>
            <a:srgbClr val="92D050"/>
          </a:solidFill>
        </c:spPr>
      </c:pivotFmt>
      <c:pivotFmt>
        <c:idx val="9"/>
        <c:spPr>
          <a:solidFill>
            <a:schemeClr val="accent5">
              <a:lumMod val="20000"/>
              <a:lumOff val="80000"/>
            </a:schemeClr>
          </a:solidFill>
        </c:spPr>
      </c:pivotFmt>
      <c:pivotFmt>
        <c:idx val="10"/>
        <c:spPr>
          <a:solidFill>
            <a:schemeClr val="bg1">
              <a:lumMod val="85000"/>
            </a:schemeClr>
          </a:solidFill>
        </c:spPr>
      </c:pivotFmt>
      <c:pivotFmt>
        <c:idx val="11"/>
        <c:spPr>
          <a:solidFill>
            <a:srgbClr val="FFFF00"/>
          </a:solidFill>
        </c:spPr>
      </c:pivotFmt>
    </c:pivotFmts>
    <c:plotArea>
      <c:layout/>
      <c:barChart>
        <c:barDir val="col"/>
        <c:grouping val="clustered"/>
        <c:varyColors val="1"/>
        <c:ser>
          <c:idx val="0"/>
          <c:order val="0"/>
          <c:tx>
            <c:v>Total</c:v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Failed</c:v>
              </c:pt>
              <c:pt idx="1">
                <c:v>N/A</c:v>
              </c:pt>
              <c:pt idx="2">
                <c:v>Not completed</c:v>
              </c:pt>
              <c:pt idx="3">
                <c:v>Passed</c:v>
              </c:pt>
            </c:strLit>
          </c:cat>
          <c:val>
            <c:numLit>
              <c:formatCode>General</c:formatCode>
              <c:ptCount val="4"/>
              <c:pt idx="0">
                <c:v>15</c:v>
              </c:pt>
              <c:pt idx="1">
                <c:v>5</c:v>
              </c:pt>
              <c:pt idx="2">
                <c:v>7</c:v>
              </c:pt>
              <c:pt idx="3">
                <c:v>24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58432"/>
        <c:axId val="231281152"/>
      </c:barChart>
      <c:catAx>
        <c:axId val="23425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1281152"/>
        <c:crosses val="autoZero"/>
        <c:auto val="1"/>
        <c:lblAlgn val="ctr"/>
        <c:lblOffset val="100"/>
        <c:noMultiLvlLbl val="0"/>
      </c:catAx>
      <c:valAx>
        <c:axId val="23128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25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OPEN defects - by responsible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'W- Number of open defects'!$P$23</c:f>
              <c:strCache>
                <c:ptCount val="1"/>
                <c:pt idx="0">
                  <c:v>Open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example tester1</c:v>
              </c:pt>
            </c:strLit>
          </c:cat>
          <c:val>
            <c:numRef>
              <c:f>'W- Number of open defects'!$Q$23:$Y$23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'W- Number of open defects'!$P$24</c:f>
              <c:strCache>
                <c:ptCount val="1"/>
                <c:pt idx="0">
                  <c:v>New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example tester1</c:v>
              </c:pt>
            </c:strLit>
          </c:cat>
          <c:val>
            <c:numRef>
              <c:f>'W- Number of open defects'!$Q$24:$Y$24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'W- Number of open defects'!$P$25</c:f>
              <c:strCache>
                <c:ptCount val="1"/>
                <c:pt idx="0">
                  <c:v>Reopen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example tester1</c:v>
              </c:pt>
            </c:strLit>
          </c:cat>
          <c:val>
            <c:numRef>
              <c:f>'W- Number of open defects'!$Q$25:$Y$25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</c:ser>
        <c:ser>
          <c:idx val="3"/>
          <c:order val="3"/>
          <c:tx>
            <c:strRef>
              <c:f>'W- Number of open defects'!$P$26</c:f>
              <c:strCache>
                <c:ptCount val="1"/>
                <c:pt idx="0">
                  <c:v>Rejected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example tester1</c:v>
              </c:pt>
            </c:strLit>
          </c:cat>
          <c:val>
            <c:numRef>
              <c:f>'W- Number of open defects'!$Q$26:$Y$26</c:f>
              <c:numCache>
                <c:formatCode>General</c:formatCode>
                <c:ptCount val="9"/>
                <c:pt idx="3">
                  <c:v>2</c:v>
                </c:pt>
                <c:pt idx="4">
                  <c:v>1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</c:ser>
        <c:ser>
          <c:idx val="4"/>
          <c:order val="4"/>
          <c:tx>
            <c:strRef>
              <c:f>'W- Number of open defects'!$P$27</c:f>
              <c:strCache>
                <c:ptCount val="1"/>
                <c:pt idx="0">
                  <c:v>Ready to test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example tester1</c:v>
              </c:pt>
            </c:strLit>
          </c:cat>
          <c:val>
            <c:numRef>
              <c:f>'W- Number of open defects'!$Q$27:$Y$27</c:f>
              <c:numCache>
                <c:formatCode>General</c:formatCode>
                <c:ptCount val="9"/>
                <c:pt idx="3">
                  <c:v>3</c:v>
                </c:pt>
                <c:pt idx="4">
                  <c:v>4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91590144"/>
        <c:axId val="307480256"/>
      </c:barChart>
      <c:catAx>
        <c:axId val="2915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307480256"/>
        <c:crosses val="autoZero"/>
        <c:auto val="1"/>
        <c:lblAlgn val="ctr"/>
        <c:lblOffset val="100"/>
        <c:noMultiLvlLbl val="0"/>
      </c:catAx>
      <c:valAx>
        <c:axId val="3074802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91590144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OPEN defects - by resolution engineer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'W- Number of open defects'!$P$36</c:f>
              <c:strCache>
                <c:ptCount val="1"/>
                <c:pt idx="0">
                  <c:v>New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example engineer1</c:v>
              </c:pt>
            </c:strLit>
          </c:cat>
          <c:val>
            <c:numRef>
              <c:f>'W- Number of open defects'!$Q$36:$Y$36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8">
                  <c:v>5</c:v>
                </c:pt>
              </c:numCache>
            </c:numRef>
          </c:val>
        </c:ser>
        <c:ser>
          <c:idx val="2"/>
          <c:order val="1"/>
          <c:tx>
            <c:strRef>
              <c:f>'W- Number of open defects'!$P$37</c:f>
              <c:strCache>
                <c:ptCount val="1"/>
                <c:pt idx="0">
                  <c:v>Reopen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example engineer1</c:v>
              </c:pt>
            </c:strLit>
          </c:cat>
          <c:val>
            <c:numRef>
              <c:f>'W- Number of open defects'!$Q$37:$Y$37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</c:ser>
        <c:ser>
          <c:idx val="3"/>
          <c:order val="2"/>
          <c:tx>
            <c:strRef>
              <c:f>'W- Number of open defects'!$P$38</c:f>
              <c:strCache>
                <c:ptCount val="1"/>
                <c:pt idx="0">
                  <c:v>Rejected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example engineer1</c:v>
              </c:pt>
            </c:strLit>
          </c:cat>
          <c:val>
            <c:numRef>
              <c:f>'W- Number of open defects'!$Q$38:$Y$38</c:f>
              <c:numCache>
                <c:formatCode>General</c:formatCode>
                <c:ptCount val="9"/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</c:ser>
        <c:ser>
          <c:idx val="4"/>
          <c:order val="3"/>
          <c:tx>
            <c:strRef>
              <c:f>'W- Number of open defects'!$P$39</c:f>
              <c:strCache>
                <c:ptCount val="1"/>
                <c:pt idx="0">
                  <c:v>Ready to test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example engineer1</c:v>
              </c:pt>
            </c:strLit>
          </c:cat>
          <c:val>
            <c:numRef>
              <c:f>'W- Number of open defects'!$Q$39:$Y$39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3">
                  <c:v>2</c:v>
                </c:pt>
                <c:pt idx="4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02661632"/>
        <c:axId val="307482560"/>
      </c:barChart>
      <c:catAx>
        <c:axId val="30266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307482560"/>
        <c:crosses val="autoZero"/>
        <c:auto val="1"/>
        <c:lblAlgn val="ctr"/>
        <c:lblOffset val="100"/>
        <c:noMultiLvlLbl val="0"/>
      </c:catAx>
      <c:valAx>
        <c:axId val="307482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30266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12697773392133"/>
          <c:y val="0.18511544247435496"/>
          <c:w val="0.12052775372387919"/>
          <c:h val="0.44649186215295517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pivotSource>
    <c:name>[Test_Managment_Spreadsheet_Template.xlsx]W-AVG time of open defects!PivotTable4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Open defects - AVG time by responsible (days)</a:t>
            </a:r>
          </a:p>
        </c:rich>
      </c:tx>
      <c:overlay val="0"/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'W-AVG time of open defects'!$B$31:$B$32</c:f>
              <c:strCache>
                <c:ptCount val="1"/>
                <c:pt idx="0">
                  <c:v>New</c:v>
                </c:pt>
              </c:strCache>
            </c:strRef>
          </c:tx>
          <c:invertIfNegative val="0"/>
          <c:cat>
            <c:strRef>
              <c:f>'W-AVG time of open defects'!$A$33:$A$38</c:f>
              <c:strCache>
                <c:ptCount val="5"/>
                <c:pt idx="0">
                  <c:v>tester 1</c:v>
                </c:pt>
                <c:pt idx="1">
                  <c:v>tester 2</c:v>
                </c:pt>
                <c:pt idx="2">
                  <c:v>tester 4</c:v>
                </c:pt>
                <c:pt idx="3">
                  <c:v>tester 5</c:v>
                </c:pt>
                <c:pt idx="4">
                  <c:v>tester 6</c:v>
                </c:pt>
              </c:strCache>
            </c:strRef>
          </c:cat>
          <c:val>
            <c:numRef>
              <c:f>'W-AVG time of open defects'!$B$33:$B$38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'W-AVG time of open defects'!$C$31:$C$32</c:f>
              <c:strCache>
                <c:ptCount val="1"/>
                <c:pt idx="0">
                  <c:v>Open</c:v>
                </c:pt>
              </c:strCache>
            </c:strRef>
          </c:tx>
          <c:invertIfNegative val="0"/>
          <c:cat>
            <c:strRef>
              <c:f>'W-AVG time of open defects'!$A$33:$A$38</c:f>
              <c:strCache>
                <c:ptCount val="5"/>
                <c:pt idx="0">
                  <c:v>tester 1</c:v>
                </c:pt>
                <c:pt idx="1">
                  <c:v>tester 2</c:v>
                </c:pt>
                <c:pt idx="2">
                  <c:v>tester 4</c:v>
                </c:pt>
                <c:pt idx="3">
                  <c:v>tester 5</c:v>
                </c:pt>
                <c:pt idx="4">
                  <c:v>tester 6</c:v>
                </c:pt>
              </c:strCache>
            </c:strRef>
          </c:cat>
          <c:val>
            <c:numRef>
              <c:f>'W-AVG time of open defects'!$C$33:$C$38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09083648"/>
        <c:axId val="307484864"/>
      </c:barChart>
      <c:catAx>
        <c:axId val="309083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7484864"/>
        <c:crosses val="autoZero"/>
        <c:auto val="1"/>
        <c:lblAlgn val="ctr"/>
        <c:lblOffset val="100"/>
        <c:noMultiLvlLbl val="0"/>
      </c:catAx>
      <c:valAx>
        <c:axId val="3074848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9083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pivotSource>
    <c:name>[Test_Managment_Spreadsheet_Template.xlsx]W-AVG time of open defects!PivotTable5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Open defects - AVG time by team (days)</a:t>
            </a:r>
          </a:p>
        </c:rich>
      </c:tx>
      <c:overlay val="0"/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'W-AVG time of open defects'!$B$11:$B$12</c:f>
              <c:strCache>
                <c:ptCount val="1"/>
                <c:pt idx="0">
                  <c:v>New</c:v>
                </c:pt>
              </c:strCache>
            </c:strRef>
          </c:tx>
          <c:invertIfNegative val="0"/>
          <c:cat>
            <c:strRef>
              <c:f>'W-AVG time of open defects'!$A$13:$A$14</c:f>
              <c:strCache>
                <c:ptCount val="1"/>
                <c:pt idx="0">
                  <c:v>Huawei</c:v>
                </c:pt>
              </c:strCache>
            </c:strRef>
          </c:cat>
          <c:val>
            <c:numRef>
              <c:f>'W-AVG time of open defects'!$B$13:$B$14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09080064"/>
        <c:axId val="310042624"/>
      </c:barChart>
      <c:catAx>
        <c:axId val="309080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0042624"/>
        <c:crosses val="autoZero"/>
        <c:auto val="1"/>
        <c:lblAlgn val="ctr"/>
        <c:lblOffset val="100"/>
        <c:noMultiLvlLbl val="0"/>
      </c:catAx>
      <c:valAx>
        <c:axId val="310042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9080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pivotSource>
    <c:name>[Test_Managment_Spreadsheet_Template.xlsx]W-AVG time of open defects!PivotTable6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Open defects - AVG time by engineer (days)</a:t>
            </a:r>
          </a:p>
        </c:rich>
      </c:tx>
      <c:overlay val="0"/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'W-AVG time of open defects'!$B$44:$B$45</c:f>
              <c:strCache>
                <c:ptCount val="1"/>
                <c:pt idx="0">
                  <c:v>Grand Total</c:v>
                </c:pt>
              </c:strCache>
            </c:strRef>
          </c:tx>
          <c:invertIfNegative val="0"/>
          <c:cat>
            <c:strRef>
              <c:f>'W-AVG time of open defects'!$A$46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'W-AVG time of open defects'!$B$46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09575680"/>
        <c:axId val="310044352"/>
      </c:barChart>
      <c:catAx>
        <c:axId val="30957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0044352"/>
        <c:crosses val="autoZero"/>
        <c:auto val="1"/>
        <c:lblAlgn val="ctr"/>
        <c:lblOffset val="100"/>
        <c:noMultiLvlLbl val="0"/>
      </c:catAx>
      <c:valAx>
        <c:axId val="3100443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957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per periode from start</a:t>
            </a:r>
          </a:p>
        </c:rich>
      </c:tx>
      <c:layout>
        <c:manualLayout>
          <c:xMode val="edge"/>
          <c:yMode val="edge"/>
          <c:x val="0.28843149731751788"/>
          <c:y val="5.1646148383056104E-2"/>
        </c:manualLayout>
      </c:layout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layout>
            <c:manualLayout>
              <c:x val="0"/>
              <c:y val="-1.9801980198019844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0"/>
              <c:y val="5.2805280528052813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2.0050125313283212E-3"/>
              <c:y val="-3.9603960396039611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-3.9603960396039556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cked"/>
        <c:varyColors val="0"/>
        <c:ser>
          <c:idx val="0"/>
          <c:order val="0"/>
          <c:tx>
            <c:v>Total</c:v>
          </c:tx>
          <c:marker>
            <c:symbol val="none"/>
          </c:marker>
          <c:dLbls>
            <c:dLbl>
              <c:idx val="1"/>
              <c:layout>
                <c:manualLayout>
                  <c:x val="0"/>
                  <c:y val="-1.980198019801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5.2805280528052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050125313283212E-3"/>
                  <c:y val="-3.9603960396039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960396039603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6"/>
              <c:pt idx="0">
                <c:v>14.1.2014</c:v>
              </c:pt>
              <c:pt idx="1">
                <c:v>15.1.2014</c:v>
              </c:pt>
              <c:pt idx="2">
                <c:v>16.1.2014</c:v>
              </c:pt>
              <c:pt idx="3">
                <c:v>17.1.2014</c:v>
              </c:pt>
              <c:pt idx="4">
                <c:v>18.1.2014</c:v>
              </c:pt>
              <c:pt idx="5">
                <c:v>19.1.2014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24</c:v>
              </c:pt>
              <c:pt idx="2">
                <c:v>15</c:v>
              </c:pt>
              <c:pt idx="3">
                <c:v>25</c:v>
              </c:pt>
              <c:pt idx="4">
                <c:v>16</c:v>
              </c:pt>
              <c:pt idx="5">
                <c:v>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58944"/>
        <c:axId val="231282880"/>
      </c:lineChart>
      <c:catAx>
        <c:axId val="234258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1282880"/>
        <c:crosses val="autoZero"/>
        <c:auto val="1"/>
        <c:lblAlgn val="ctr"/>
        <c:lblOffset val="100"/>
        <c:noMultiLvlLbl val="0"/>
      </c:catAx>
      <c:valAx>
        <c:axId val="231282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TC</a:t>
                </a:r>
                <a:endParaRPr lang="sk-SK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342589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Defects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'D-Progress of Defects'!$O$10</c:f>
              <c:strCache>
                <c:ptCount val="1"/>
                <c:pt idx="0">
                  <c:v>New</c:v>
                </c:pt>
              </c:strCache>
            </c:strRef>
          </c:tx>
          <c:cat>
            <c:numRef>
              <c:f>'D-Progress of Defects'!$N$14:$N$24</c:f>
              <c:numCache>
                <c:formatCode>m/d/yyyy</c:formatCode>
                <c:ptCount val="11"/>
                <c:pt idx="0">
                  <c:v>41694</c:v>
                </c:pt>
                <c:pt idx="1">
                  <c:v>41695</c:v>
                </c:pt>
                <c:pt idx="2">
                  <c:v>41696</c:v>
                </c:pt>
                <c:pt idx="3">
                  <c:v>41697</c:v>
                </c:pt>
                <c:pt idx="4">
                  <c:v>41698</c:v>
                </c:pt>
                <c:pt idx="5">
                  <c:v>41699</c:v>
                </c:pt>
                <c:pt idx="6">
                  <c:v>41700</c:v>
                </c:pt>
                <c:pt idx="7">
                  <c:v>41701</c:v>
                </c:pt>
                <c:pt idx="8">
                  <c:v>41702</c:v>
                </c:pt>
                <c:pt idx="9">
                  <c:v>41703</c:v>
                </c:pt>
              </c:numCache>
            </c:numRef>
          </c:cat>
          <c:val>
            <c:numRef>
              <c:f>'D-Progress of Defects'!$O$14:$O$24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4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'D-Progress of Defects'!$P$10</c:f>
              <c:strCache>
                <c:ptCount val="1"/>
                <c:pt idx="0">
                  <c:v>Open</c:v>
                </c:pt>
              </c:strCache>
            </c:strRef>
          </c:tx>
          <c:cat>
            <c:numRef>
              <c:f>'D-Progress of Defects'!$N$14:$N$24</c:f>
              <c:numCache>
                <c:formatCode>m/d/yyyy</c:formatCode>
                <c:ptCount val="11"/>
                <c:pt idx="0">
                  <c:v>41694</c:v>
                </c:pt>
                <c:pt idx="1">
                  <c:v>41695</c:v>
                </c:pt>
                <c:pt idx="2">
                  <c:v>41696</c:v>
                </c:pt>
                <c:pt idx="3">
                  <c:v>41697</c:v>
                </c:pt>
                <c:pt idx="4">
                  <c:v>41698</c:v>
                </c:pt>
                <c:pt idx="5">
                  <c:v>41699</c:v>
                </c:pt>
                <c:pt idx="6">
                  <c:v>41700</c:v>
                </c:pt>
                <c:pt idx="7">
                  <c:v>41701</c:v>
                </c:pt>
                <c:pt idx="8">
                  <c:v>41702</c:v>
                </c:pt>
                <c:pt idx="9">
                  <c:v>41703</c:v>
                </c:pt>
              </c:numCache>
            </c:numRef>
          </c:cat>
          <c:val>
            <c:numRef>
              <c:f>'D-Progress of Defects'!$P$14:$P$24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</c:ser>
        <c:ser>
          <c:idx val="2"/>
          <c:order val="2"/>
          <c:tx>
            <c:strRef>
              <c:f>'D-Progress of Defects'!$Q$10</c:f>
              <c:strCache>
                <c:ptCount val="1"/>
                <c:pt idx="0">
                  <c:v>Fixed</c:v>
                </c:pt>
              </c:strCache>
            </c:strRef>
          </c:tx>
          <c:cat>
            <c:numRef>
              <c:f>'D-Progress of Defects'!$N$14:$N$24</c:f>
              <c:numCache>
                <c:formatCode>m/d/yyyy</c:formatCode>
                <c:ptCount val="11"/>
                <c:pt idx="0">
                  <c:v>41694</c:v>
                </c:pt>
                <c:pt idx="1">
                  <c:v>41695</c:v>
                </c:pt>
                <c:pt idx="2">
                  <c:v>41696</c:v>
                </c:pt>
                <c:pt idx="3">
                  <c:v>41697</c:v>
                </c:pt>
                <c:pt idx="4">
                  <c:v>41698</c:v>
                </c:pt>
                <c:pt idx="5">
                  <c:v>41699</c:v>
                </c:pt>
                <c:pt idx="6">
                  <c:v>41700</c:v>
                </c:pt>
                <c:pt idx="7">
                  <c:v>41701</c:v>
                </c:pt>
                <c:pt idx="8">
                  <c:v>41702</c:v>
                </c:pt>
                <c:pt idx="9">
                  <c:v>41703</c:v>
                </c:pt>
              </c:numCache>
            </c:numRef>
          </c:cat>
          <c:val>
            <c:numRef>
              <c:f>'D-Progress of Defects'!$Q$14:$Q$24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</c:ser>
        <c:ser>
          <c:idx val="3"/>
          <c:order val="3"/>
          <c:tx>
            <c:strRef>
              <c:f>'D-Progress of Defects'!$R$10</c:f>
              <c:strCache>
                <c:ptCount val="1"/>
                <c:pt idx="0">
                  <c:v>Ready to test</c:v>
                </c:pt>
              </c:strCache>
            </c:strRef>
          </c:tx>
          <c:cat>
            <c:numRef>
              <c:f>'D-Progress of Defects'!$N$14:$N$24</c:f>
              <c:numCache>
                <c:formatCode>m/d/yyyy</c:formatCode>
                <c:ptCount val="11"/>
                <c:pt idx="0">
                  <c:v>41694</c:v>
                </c:pt>
                <c:pt idx="1">
                  <c:v>41695</c:v>
                </c:pt>
                <c:pt idx="2">
                  <c:v>41696</c:v>
                </c:pt>
                <c:pt idx="3">
                  <c:v>41697</c:v>
                </c:pt>
                <c:pt idx="4">
                  <c:v>41698</c:v>
                </c:pt>
                <c:pt idx="5">
                  <c:v>41699</c:v>
                </c:pt>
                <c:pt idx="6">
                  <c:v>41700</c:v>
                </c:pt>
                <c:pt idx="7">
                  <c:v>41701</c:v>
                </c:pt>
                <c:pt idx="8">
                  <c:v>41702</c:v>
                </c:pt>
                <c:pt idx="9">
                  <c:v>41703</c:v>
                </c:pt>
              </c:numCache>
            </c:numRef>
          </c:cat>
          <c:val>
            <c:numRef>
              <c:f>'D-Progress of Defects'!$R$14:$R$24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8</c:v>
                </c:pt>
                <c:pt idx="5">
                  <c:v>3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8</c:v>
                </c:pt>
              </c:numCache>
            </c:numRef>
          </c:val>
        </c:ser>
        <c:ser>
          <c:idx val="4"/>
          <c:order val="4"/>
          <c:tx>
            <c:strRef>
              <c:f>'D-Progress of Defects'!$S$10</c:f>
              <c:strCache>
                <c:ptCount val="1"/>
                <c:pt idx="0">
                  <c:v>Rejected</c:v>
                </c:pt>
              </c:strCache>
            </c:strRef>
          </c:tx>
          <c:cat>
            <c:numRef>
              <c:f>'D-Progress of Defects'!$N$14:$N$24</c:f>
              <c:numCache>
                <c:formatCode>m/d/yyyy</c:formatCode>
                <c:ptCount val="11"/>
                <c:pt idx="0">
                  <c:v>41694</c:v>
                </c:pt>
                <c:pt idx="1">
                  <c:v>41695</c:v>
                </c:pt>
                <c:pt idx="2">
                  <c:v>41696</c:v>
                </c:pt>
                <c:pt idx="3">
                  <c:v>41697</c:v>
                </c:pt>
                <c:pt idx="4">
                  <c:v>41698</c:v>
                </c:pt>
                <c:pt idx="5">
                  <c:v>41699</c:v>
                </c:pt>
                <c:pt idx="6">
                  <c:v>41700</c:v>
                </c:pt>
                <c:pt idx="7">
                  <c:v>41701</c:v>
                </c:pt>
                <c:pt idx="8">
                  <c:v>41702</c:v>
                </c:pt>
                <c:pt idx="9">
                  <c:v>41703</c:v>
                </c:pt>
              </c:numCache>
            </c:numRef>
          </c:cat>
          <c:val>
            <c:numRef>
              <c:f>'D-Progress of Defects'!$S$14:$S$24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9</c:v>
                </c:pt>
                <c:pt idx="7">
                  <c:v>7</c:v>
                </c:pt>
                <c:pt idx="8">
                  <c:v>9</c:v>
                </c:pt>
                <c:pt idx="9">
                  <c:v>8</c:v>
                </c:pt>
              </c:numCache>
            </c:numRef>
          </c:val>
        </c:ser>
        <c:ser>
          <c:idx val="5"/>
          <c:order val="5"/>
          <c:tx>
            <c:strRef>
              <c:f>'D-Progress of Defects'!$T$10</c:f>
              <c:strCache>
                <c:ptCount val="1"/>
                <c:pt idx="0">
                  <c:v>Reopen</c:v>
                </c:pt>
              </c:strCache>
            </c:strRef>
          </c:tx>
          <c:cat>
            <c:numRef>
              <c:f>'D-Progress of Defects'!$N$14:$N$24</c:f>
              <c:numCache>
                <c:formatCode>m/d/yyyy</c:formatCode>
                <c:ptCount val="11"/>
                <c:pt idx="0">
                  <c:v>41694</c:v>
                </c:pt>
                <c:pt idx="1">
                  <c:v>41695</c:v>
                </c:pt>
                <c:pt idx="2">
                  <c:v>41696</c:v>
                </c:pt>
                <c:pt idx="3">
                  <c:v>41697</c:v>
                </c:pt>
                <c:pt idx="4">
                  <c:v>41698</c:v>
                </c:pt>
                <c:pt idx="5">
                  <c:v>41699</c:v>
                </c:pt>
                <c:pt idx="6">
                  <c:v>41700</c:v>
                </c:pt>
                <c:pt idx="7">
                  <c:v>41701</c:v>
                </c:pt>
                <c:pt idx="8">
                  <c:v>41702</c:v>
                </c:pt>
                <c:pt idx="9">
                  <c:v>41703</c:v>
                </c:pt>
              </c:numCache>
            </c:numRef>
          </c:cat>
          <c:val>
            <c:numRef>
              <c:f>'D-Progress of Defects'!$T$14:$T$24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1</c:v>
                </c:pt>
                <c:pt idx="6">
                  <c:v>9</c:v>
                </c:pt>
                <c:pt idx="7">
                  <c:v>7</c:v>
                </c:pt>
                <c:pt idx="8">
                  <c:v>9</c:v>
                </c:pt>
                <c:pt idx="9">
                  <c:v>9</c:v>
                </c:pt>
              </c:numCache>
            </c:numRef>
          </c:val>
        </c:ser>
        <c:ser>
          <c:idx val="6"/>
          <c:order val="6"/>
          <c:tx>
            <c:strRef>
              <c:f>'D-Progress of Defects'!$U$10</c:f>
              <c:strCache>
                <c:ptCount val="1"/>
                <c:pt idx="0">
                  <c:v>Closed</c:v>
                </c:pt>
              </c:strCache>
            </c:strRef>
          </c:tx>
          <c:cat>
            <c:numRef>
              <c:f>'D-Progress of Defects'!$N$14:$N$24</c:f>
              <c:numCache>
                <c:formatCode>m/d/yyyy</c:formatCode>
                <c:ptCount val="11"/>
                <c:pt idx="0">
                  <c:v>41694</c:v>
                </c:pt>
                <c:pt idx="1">
                  <c:v>41695</c:v>
                </c:pt>
                <c:pt idx="2">
                  <c:v>41696</c:v>
                </c:pt>
                <c:pt idx="3">
                  <c:v>41697</c:v>
                </c:pt>
                <c:pt idx="4">
                  <c:v>41698</c:v>
                </c:pt>
                <c:pt idx="5">
                  <c:v>41699</c:v>
                </c:pt>
                <c:pt idx="6">
                  <c:v>41700</c:v>
                </c:pt>
                <c:pt idx="7">
                  <c:v>41701</c:v>
                </c:pt>
                <c:pt idx="8">
                  <c:v>41702</c:v>
                </c:pt>
                <c:pt idx="9">
                  <c:v>41703</c:v>
                </c:pt>
              </c:numCache>
            </c:numRef>
          </c:cat>
          <c:val>
            <c:numRef>
              <c:f>'D-Progress of Defects'!$U$14:$U$24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12</c:v>
                </c:pt>
                <c:pt idx="4">
                  <c:v>18</c:v>
                </c:pt>
                <c:pt idx="5">
                  <c:v>24</c:v>
                </c:pt>
                <c:pt idx="6">
                  <c:v>29</c:v>
                </c:pt>
                <c:pt idx="7">
                  <c:v>35</c:v>
                </c:pt>
                <c:pt idx="8">
                  <c:v>38</c:v>
                </c:pt>
                <c:pt idx="9">
                  <c:v>39</c:v>
                </c:pt>
                <c:pt idx="10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1696"/>
        <c:axId val="235741760"/>
      </c:areaChart>
      <c:dateAx>
        <c:axId val="2335016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235741760"/>
        <c:crosses val="autoZero"/>
        <c:auto val="1"/>
        <c:lblOffset val="100"/>
        <c:baseTimeUnit val="days"/>
      </c:dateAx>
      <c:valAx>
        <c:axId val="2357417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33501696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chart" Target="../charts/chart24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5" Type="http://schemas.openxmlformats.org/officeDocument/2006/relationships/chart" Target="../charts/chart2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Relationship Id="rId14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1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47.xml"/><Relationship Id="rId18" Type="http://schemas.openxmlformats.org/officeDocument/2006/relationships/chart" Target="../charts/chart52.xml"/><Relationship Id="rId26" Type="http://schemas.openxmlformats.org/officeDocument/2006/relationships/chart" Target="../charts/chart60.xml"/><Relationship Id="rId3" Type="http://schemas.openxmlformats.org/officeDocument/2006/relationships/chart" Target="../charts/chart37.xml"/><Relationship Id="rId21" Type="http://schemas.openxmlformats.org/officeDocument/2006/relationships/chart" Target="../charts/chart55.xml"/><Relationship Id="rId34" Type="http://schemas.openxmlformats.org/officeDocument/2006/relationships/chart" Target="../charts/chart68.xml"/><Relationship Id="rId7" Type="http://schemas.openxmlformats.org/officeDocument/2006/relationships/chart" Target="../charts/chart41.xml"/><Relationship Id="rId12" Type="http://schemas.openxmlformats.org/officeDocument/2006/relationships/chart" Target="../charts/chart46.xml"/><Relationship Id="rId17" Type="http://schemas.openxmlformats.org/officeDocument/2006/relationships/chart" Target="../charts/chart51.xml"/><Relationship Id="rId25" Type="http://schemas.openxmlformats.org/officeDocument/2006/relationships/chart" Target="../charts/chart59.xml"/><Relationship Id="rId33" Type="http://schemas.openxmlformats.org/officeDocument/2006/relationships/chart" Target="../charts/chart67.xml"/><Relationship Id="rId2" Type="http://schemas.openxmlformats.org/officeDocument/2006/relationships/chart" Target="../charts/chart36.xml"/><Relationship Id="rId16" Type="http://schemas.openxmlformats.org/officeDocument/2006/relationships/chart" Target="../charts/chart50.xml"/><Relationship Id="rId20" Type="http://schemas.openxmlformats.org/officeDocument/2006/relationships/chart" Target="../charts/chart54.xml"/><Relationship Id="rId29" Type="http://schemas.openxmlformats.org/officeDocument/2006/relationships/chart" Target="../charts/chart63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11" Type="http://schemas.openxmlformats.org/officeDocument/2006/relationships/chart" Target="../charts/chart45.xml"/><Relationship Id="rId24" Type="http://schemas.openxmlformats.org/officeDocument/2006/relationships/chart" Target="../charts/chart58.xml"/><Relationship Id="rId32" Type="http://schemas.openxmlformats.org/officeDocument/2006/relationships/chart" Target="../charts/chart66.xml"/><Relationship Id="rId5" Type="http://schemas.openxmlformats.org/officeDocument/2006/relationships/chart" Target="../charts/chart39.xml"/><Relationship Id="rId15" Type="http://schemas.openxmlformats.org/officeDocument/2006/relationships/chart" Target="../charts/chart49.xml"/><Relationship Id="rId23" Type="http://schemas.openxmlformats.org/officeDocument/2006/relationships/chart" Target="../charts/chart57.xml"/><Relationship Id="rId28" Type="http://schemas.openxmlformats.org/officeDocument/2006/relationships/chart" Target="../charts/chart62.xml"/><Relationship Id="rId10" Type="http://schemas.openxmlformats.org/officeDocument/2006/relationships/chart" Target="../charts/chart44.xml"/><Relationship Id="rId19" Type="http://schemas.openxmlformats.org/officeDocument/2006/relationships/chart" Target="../charts/chart53.xml"/><Relationship Id="rId31" Type="http://schemas.openxmlformats.org/officeDocument/2006/relationships/chart" Target="../charts/chart65.xml"/><Relationship Id="rId4" Type="http://schemas.openxmlformats.org/officeDocument/2006/relationships/chart" Target="../charts/chart38.xml"/><Relationship Id="rId9" Type="http://schemas.openxmlformats.org/officeDocument/2006/relationships/chart" Target="../charts/chart43.xml"/><Relationship Id="rId14" Type="http://schemas.openxmlformats.org/officeDocument/2006/relationships/chart" Target="../charts/chart48.xml"/><Relationship Id="rId22" Type="http://schemas.openxmlformats.org/officeDocument/2006/relationships/chart" Target="../charts/chart56.xml"/><Relationship Id="rId27" Type="http://schemas.openxmlformats.org/officeDocument/2006/relationships/chart" Target="../charts/chart61.xml"/><Relationship Id="rId30" Type="http://schemas.openxmlformats.org/officeDocument/2006/relationships/chart" Target="../charts/chart64.xml"/><Relationship Id="rId8" Type="http://schemas.openxmlformats.org/officeDocument/2006/relationships/chart" Target="../charts/chart4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66675</xdr:rowOff>
    </xdr:from>
    <xdr:to>
      <xdr:col>4</xdr:col>
      <xdr:colOff>590550</xdr:colOff>
      <xdr:row>33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4</xdr:row>
      <xdr:rowOff>57150</xdr:rowOff>
    </xdr:from>
    <xdr:to>
      <xdr:col>4</xdr:col>
      <xdr:colOff>457200</xdr:colOff>
      <xdr:row>7</xdr:row>
      <xdr:rowOff>22412</xdr:rowOff>
    </xdr:to>
    <xdr:sp macro="" textlink="">
      <xdr:nvSpPr>
        <xdr:cNvPr id="2" name="TextBox 1"/>
        <xdr:cNvSpPr txBox="1"/>
      </xdr:nvSpPr>
      <xdr:spPr>
        <a:xfrm>
          <a:off x="801221" y="976032"/>
          <a:ext cx="4631391" cy="63761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-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49306</xdr:colOff>
      <xdr:row>9</xdr:row>
      <xdr:rowOff>168088</xdr:rowOff>
    </xdr:from>
    <xdr:to>
      <xdr:col>19</xdr:col>
      <xdr:colOff>537882</xdr:colOff>
      <xdr:row>19</xdr:row>
      <xdr:rowOff>112059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280147</xdr:colOff>
      <xdr:row>23</xdr:row>
      <xdr:rowOff>1680</xdr:rowOff>
    </xdr:from>
    <xdr:to>
      <xdr:col>10</xdr:col>
      <xdr:colOff>579344</xdr:colOff>
      <xdr:row>30</xdr:row>
      <xdr:rowOff>30256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33619</xdr:colOff>
      <xdr:row>5</xdr:row>
      <xdr:rowOff>22413</xdr:rowOff>
    </xdr:from>
    <xdr:to>
      <xdr:col>9</xdr:col>
      <xdr:colOff>0</xdr:colOff>
      <xdr:row>8</xdr:row>
      <xdr:rowOff>0</xdr:rowOff>
    </xdr:to>
    <xdr:sp macro="" textlink="">
      <xdr:nvSpPr>
        <xdr:cNvPr id="4" name="TextBox 3"/>
        <xdr:cNvSpPr txBox="1"/>
      </xdr:nvSpPr>
      <xdr:spPr>
        <a:xfrm>
          <a:off x="709894" y="993963"/>
          <a:ext cx="4205006" cy="549087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If is</a:t>
          </a:r>
          <a:r>
            <a:rPr lang="en-US" sz="1100" baseline="0"/>
            <a:t>  there problem with TC execution, in whitch element?</a:t>
          </a:r>
          <a:endParaRPr lang="en-US" sz="1100"/>
        </a:p>
      </xdr:txBody>
    </xdr:sp>
    <xdr:clientData/>
  </xdr:twoCellAnchor>
  <xdr:twoCellAnchor>
    <xdr:from>
      <xdr:col>11</xdr:col>
      <xdr:colOff>386604</xdr:colOff>
      <xdr:row>23</xdr:row>
      <xdr:rowOff>1</xdr:rowOff>
    </xdr:from>
    <xdr:to>
      <xdr:col>19</xdr:col>
      <xdr:colOff>448235</xdr:colOff>
      <xdr:row>30</xdr:row>
      <xdr:rowOff>33619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280147</xdr:colOff>
      <xdr:row>32</xdr:row>
      <xdr:rowOff>3268</xdr:rowOff>
    </xdr:from>
    <xdr:to>
      <xdr:col>10</xdr:col>
      <xdr:colOff>579344</xdr:colOff>
      <xdr:row>39</xdr:row>
      <xdr:rowOff>31844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280147</xdr:colOff>
      <xdr:row>41</xdr:row>
      <xdr:rowOff>4856</xdr:rowOff>
    </xdr:from>
    <xdr:to>
      <xdr:col>10</xdr:col>
      <xdr:colOff>579344</xdr:colOff>
      <xdr:row>48</xdr:row>
      <xdr:rowOff>33432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280147</xdr:colOff>
      <xdr:row>50</xdr:row>
      <xdr:rowOff>6444</xdr:rowOff>
    </xdr:from>
    <xdr:to>
      <xdr:col>10</xdr:col>
      <xdr:colOff>579344</xdr:colOff>
      <xdr:row>57</xdr:row>
      <xdr:rowOff>35020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280147</xdr:colOff>
      <xdr:row>59</xdr:row>
      <xdr:rowOff>8032</xdr:rowOff>
    </xdr:from>
    <xdr:to>
      <xdr:col>10</xdr:col>
      <xdr:colOff>579344</xdr:colOff>
      <xdr:row>66</xdr:row>
      <xdr:rowOff>25402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280147</xdr:colOff>
      <xdr:row>67</xdr:row>
      <xdr:rowOff>188914</xdr:rowOff>
    </xdr:from>
    <xdr:to>
      <xdr:col>10</xdr:col>
      <xdr:colOff>579344</xdr:colOff>
      <xdr:row>75</xdr:row>
      <xdr:rowOff>26990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280147</xdr:colOff>
      <xdr:row>77</xdr:row>
      <xdr:rowOff>0</xdr:rowOff>
    </xdr:from>
    <xdr:to>
      <xdr:col>10</xdr:col>
      <xdr:colOff>579344</xdr:colOff>
      <xdr:row>84</xdr:row>
      <xdr:rowOff>28576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386604</xdr:colOff>
      <xdr:row>32</xdr:row>
      <xdr:rowOff>1868</xdr:rowOff>
    </xdr:from>
    <xdr:to>
      <xdr:col>19</xdr:col>
      <xdr:colOff>425823</xdr:colOff>
      <xdr:row>39</xdr:row>
      <xdr:rowOff>35486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386604</xdr:colOff>
      <xdr:row>41</xdr:row>
      <xdr:rowOff>3735</xdr:rowOff>
    </xdr:from>
    <xdr:to>
      <xdr:col>19</xdr:col>
      <xdr:colOff>403411</xdr:colOff>
      <xdr:row>48</xdr:row>
      <xdr:rowOff>37353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386604</xdr:colOff>
      <xdr:row>50</xdr:row>
      <xdr:rowOff>5602</xdr:rowOff>
    </xdr:from>
    <xdr:to>
      <xdr:col>19</xdr:col>
      <xdr:colOff>369794</xdr:colOff>
      <xdr:row>57</xdr:row>
      <xdr:rowOff>39220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386604</xdr:colOff>
      <xdr:row>59</xdr:row>
      <xdr:rowOff>7469</xdr:rowOff>
    </xdr:from>
    <xdr:to>
      <xdr:col>19</xdr:col>
      <xdr:colOff>358588</xdr:colOff>
      <xdr:row>66</xdr:row>
      <xdr:rowOff>29881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386604</xdr:colOff>
      <xdr:row>67</xdr:row>
      <xdr:rowOff>188630</xdr:rowOff>
    </xdr:from>
    <xdr:to>
      <xdr:col>19</xdr:col>
      <xdr:colOff>347382</xdr:colOff>
      <xdr:row>75</xdr:row>
      <xdr:rowOff>31748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386604</xdr:colOff>
      <xdr:row>77</xdr:row>
      <xdr:rowOff>0</xdr:rowOff>
    </xdr:from>
    <xdr:to>
      <xdr:col>19</xdr:col>
      <xdr:colOff>324970</xdr:colOff>
      <xdr:row>84</xdr:row>
      <xdr:rowOff>33618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56029</xdr:colOff>
      <xdr:row>11</xdr:row>
      <xdr:rowOff>168087</xdr:rowOff>
    </xdr:from>
    <xdr:to>
      <xdr:col>22</xdr:col>
      <xdr:colOff>459443</xdr:colOff>
      <xdr:row>21</xdr:row>
      <xdr:rowOff>100852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17931</xdr:colOff>
      <xdr:row>4</xdr:row>
      <xdr:rowOff>33618</xdr:rowOff>
    </xdr:from>
    <xdr:to>
      <xdr:col>10</xdr:col>
      <xdr:colOff>437031</xdr:colOff>
      <xdr:row>9</xdr:row>
      <xdr:rowOff>11206</xdr:rowOff>
    </xdr:to>
    <xdr:sp macro="" textlink="">
      <xdr:nvSpPr>
        <xdr:cNvPr id="3" name="TextBox 2"/>
        <xdr:cNvSpPr txBox="1"/>
      </xdr:nvSpPr>
      <xdr:spPr>
        <a:xfrm>
          <a:off x="684681" y="1024218"/>
          <a:ext cx="5448300" cy="930088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0"/>
            <a:t>- number of defects per status per element</a:t>
          </a:r>
        </a:p>
        <a:p>
          <a:r>
            <a:rPr lang="en-US" sz="1100" baseline="0"/>
            <a:t>-  progres of defects per status per element in time period</a:t>
          </a:r>
        </a:p>
        <a:p>
          <a:r>
            <a:rPr lang="en-US" sz="1100" baseline="0"/>
            <a:t>- is there problem in defect execution? In which element?</a:t>
          </a:r>
          <a:endParaRPr lang="en-US" sz="1100"/>
        </a:p>
      </xdr:txBody>
    </xdr:sp>
    <xdr:clientData/>
  </xdr:twoCellAnchor>
  <xdr:twoCellAnchor>
    <xdr:from>
      <xdr:col>12</xdr:col>
      <xdr:colOff>44823</xdr:colOff>
      <xdr:row>4</xdr:row>
      <xdr:rowOff>22412</xdr:rowOff>
    </xdr:from>
    <xdr:to>
      <xdr:col>22</xdr:col>
      <xdr:colOff>425823</xdr:colOff>
      <xdr:row>8</xdr:row>
      <xdr:rowOff>168088</xdr:rowOff>
    </xdr:to>
    <xdr:sp macro="" textlink="">
      <xdr:nvSpPr>
        <xdr:cNvPr id="4" name="TextBox 3"/>
        <xdr:cNvSpPr txBox="1"/>
      </xdr:nvSpPr>
      <xdr:spPr>
        <a:xfrm>
          <a:off x="7102848" y="1013012"/>
          <a:ext cx="6781800" cy="907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-</a:t>
          </a:r>
        </a:p>
        <a:p>
          <a:r>
            <a:rPr lang="en-US" sz="1100"/>
            <a:t>-</a:t>
          </a:r>
        </a:p>
      </xdr:txBody>
    </xdr:sp>
    <xdr:clientData/>
  </xdr:twoCellAnchor>
  <xdr:twoCellAnchor>
    <xdr:from>
      <xdr:col>1</xdr:col>
      <xdr:colOff>358586</xdr:colOff>
      <xdr:row>25</xdr:row>
      <xdr:rowOff>-1</xdr:rowOff>
    </xdr:from>
    <xdr:to>
      <xdr:col>11</xdr:col>
      <xdr:colOff>302558</xdr:colOff>
      <xdr:row>36</xdr:row>
      <xdr:rowOff>44823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25</xdr:row>
      <xdr:rowOff>1</xdr:rowOff>
    </xdr:from>
    <xdr:to>
      <xdr:col>22</xdr:col>
      <xdr:colOff>256936</xdr:colOff>
      <xdr:row>36</xdr:row>
      <xdr:rowOff>44825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39</xdr:row>
      <xdr:rowOff>0</xdr:rowOff>
    </xdr:from>
    <xdr:to>
      <xdr:col>11</xdr:col>
      <xdr:colOff>311365</xdr:colOff>
      <xdr:row>50</xdr:row>
      <xdr:rowOff>44824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8807</xdr:colOff>
      <xdr:row>39</xdr:row>
      <xdr:rowOff>2</xdr:rowOff>
    </xdr:from>
    <xdr:to>
      <xdr:col>22</xdr:col>
      <xdr:colOff>265743</xdr:colOff>
      <xdr:row>50</xdr:row>
      <xdr:rowOff>44826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11</xdr:col>
      <xdr:colOff>311365</xdr:colOff>
      <xdr:row>64</xdr:row>
      <xdr:rowOff>44824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8807</xdr:colOff>
      <xdr:row>53</xdr:row>
      <xdr:rowOff>2</xdr:rowOff>
    </xdr:from>
    <xdr:to>
      <xdr:col>22</xdr:col>
      <xdr:colOff>265743</xdr:colOff>
      <xdr:row>64</xdr:row>
      <xdr:rowOff>44826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67</xdr:row>
      <xdr:rowOff>0</xdr:rowOff>
    </xdr:from>
    <xdr:to>
      <xdr:col>11</xdr:col>
      <xdr:colOff>311365</xdr:colOff>
      <xdr:row>78</xdr:row>
      <xdr:rowOff>44824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38098</xdr:colOff>
      <xdr:row>10</xdr:row>
      <xdr:rowOff>9525</xdr:rowOff>
    </xdr:from>
    <xdr:to>
      <xdr:col>3</xdr:col>
      <xdr:colOff>1028699</xdr:colOff>
      <xdr:row>12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10</xdr:row>
      <xdr:rowOff>9525</xdr:rowOff>
    </xdr:from>
    <xdr:to>
      <xdr:col>5</xdr:col>
      <xdr:colOff>1028701</xdr:colOff>
      <xdr:row>12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13</xdr:row>
      <xdr:rowOff>19050</xdr:rowOff>
    </xdr:from>
    <xdr:to>
      <xdr:col>3</xdr:col>
      <xdr:colOff>1000126</xdr:colOff>
      <xdr:row>15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13</xdr:row>
      <xdr:rowOff>19050</xdr:rowOff>
    </xdr:from>
    <xdr:to>
      <xdr:col>5</xdr:col>
      <xdr:colOff>1019176</xdr:colOff>
      <xdr:row>15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1009651</xdr:colOff>
      <xdr:row>18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19050</xdr:colOff>
      <xdr:row>16</xdr:row>
      <xdr:rowOff>19050</xdr:rowOff>
    </xdr:from>
    <xdr:to>
      <xdr:col>5</xdr:col>
      <xdr:colOff>1009651</xdr:colOff>
      <xdr:row>18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9525</xdr:colOff>
      <xdr:row>19</xdr:row>
      <xdr:rowOff>19050</xdr:rowOff>
    </xdr:from>
    <xdr:to>
      <xdr:col>3</xdr:col>
      <xdr:colOff>1000126</xdr:colOff>
      <xdr:row>21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19050</xdr:colOff>
      <xdr:row>19</xdr:row>
      <xdr:rowOff>19050</xdr:rowOff>
    </xdr:from>
    <xdr:to>
      <xdr:col>5</xdr:col>
      <xdr:colOff>1009651</xdr:colOff>
      <xdr:row>21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38098</xdr:colOff>
      <xdr:row>24</xdr:row>
      <xdr:rowOff>9525</xdr:rowOff>
    </xdr:from>
    <xdr:to>
      <xdr:col>10</xdr:col>
      <xdr:colOff>1028699</xdr:colOff>
      <xdr:row>26</xdr:row>
      <xdr:rowOff>171450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38100</xdr:colOff>
      <xdr:row>24</xdr:row>
      <xdr:rowOff>9525</xdr:rowOff>
    </xdr:from>
    <xdr:to>
      <xdr:col>12</xdr:col>
      <xdr:colOff>1028701</xdr:colOff>
      <xdr:row>26</xdr:row>
      <xdr:rowOff>171450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9525</xdr:colOff>
      <xdr:row>27</xdr:row>
      <xdr:rowOff>19050</xdr:rowOff>
    </xdr:from>
    <xdr:to>
      <xdr:col>10</xdr:col>
      <xdr:colOff>1000126</xdr:colOff>
      <xdr:row>29</xdr:row>
      <xdr:rowOff>180975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28575</xdr:colOff>
      <xdr:row>27</xdr:row>
      <xdr:rowOff>19050</xdr:rowOff>
    </xdr:from>
    <xdr:to>
      <xdr:col>12</xdr:col>
      <xdr:colOff>1019176</xdr:colOff>
      <xdr:row>29</xdr:row>
      <xdr:rowOff>180975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19050</xdr:colOff>
      <xdr:row>30</xdr:row>
      <xdr:rowOff>19050</xdr:rowOff>
    </xdr:from>
    <xdr:to>
      <xdr:col>10</xdr:col>
      <xdr:colOff>1009651</xdr:colOff>
      <xdr:row>32</xdr:row>
      <xdr:rowOff>180975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19050</xdr:colOff>
      <xdr:row>30</xdr:row>
      <xdr:rowOff>19050</xdr:rowOff>
    </xdr:from>
    <xdr:to>
      <xdr:col>12</xdr:col>
      <xdr:colOff>1009651</xdr:colOff>
      <xdr:row>32</xdr:row>
      <xdr:rowOff>180975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38098</xdr:colOff>
      <xdr:row>10</xdr:row>
      <xdr:rowOff>9525</xdr:rowOff>
    </xdr:from>
    <xdr:to>
      <xdr:col>10</xdr:col>
      <xdr:colOff>1028699</xdr:colOff>
      <xdr:row>12</xdr:row>
      <xdr:rowOff>171450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38100</xdr:colOff>
      <xdr:row>10</xdr:row>
      <xdr:rowOff>9525</xdr:rowOff>
    </xdr:from>
    <xdr:to>
      <xdr:col>12</xdr:col>
      <xdr:colOff>1028701</xdr:colOff>
      <xdr:row>12</xdr:row>
      <xdr:rowOff>171450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9525</xdr:colOff>
      <xdr:row>13</xdr:row>
      <xdr:rowOff>19050</xdr:rowOff>
    </xdr:from>
    <xdr:to>
      <xdr:col>10</xdr:col>
      <xdr:colOff>1000126</xdr:colOff>
      <xdr:row>15</xdr:row>
      <xdr:rowOff>180975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28575</xdr:colOff>
      <xdr:row>13</xdr:row>
      <xdr:rowOff>19050</xdr:rowOff>
    </xdr:from>
    <xdr:to>
      <xdr:col>12</xdr:col>
      <xdr:colOff>1019176</xdr:colOff>
      <xdr:row>15</xdr:row>
      <xdr:rowOff>180975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19050</xdr:colOff>
      <xdr:row>16</xdr:row>
      <xdr:rowOff>19050</xdr:rowOff>
    </xdr:from>
    <xdr:to>
      <xdr:col>10</xdr:col>
      <xdr:colOff>1009651</xdr:colOff>
      <xdr:row>18</xdr:row>
      <xdr:rowOff>180975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19050</xdr:colOff>
      <xdr:row>16</xdr:row>
      <xdr:rowOff>19050</xdr:rowOff>
    </xdr:from>
    <xdr:to>
      <xdr:col>12</xdr:col>
      <xdr:colOff>1009651</xdr:colOff>
      <xdr:row>18</xdr:row>
      <xdr:rowOff>180975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9525</xdr:colOff>
      <xdr:row>19</xdr:row>
      <xdr:rowOff>19050</xdr:rowOff>
    </xdr:from>
    <xdr:to>
      <xdr:col>10</xdr:col>
      <xdr:colOff>1000126</xdr:colOff>
      <xdr:row>21</xdr:row>
      <xdr:rowOff>180975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19050</xdr:colOff>
      <xdr:row>19</xdr:row>
      <xdr:rowOff>19050</xdr:rowOff>
    </xdr:from>
    <xdr:to>
      <xdr:col>12</xdr:col>
      <xdr:colOff>1009651</xdr:colOff>
      <xdr:row>21</xdr:row>
      <xdr:rowOff>180975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38100</xdr:colOff>
      <xdr:row>10</xdr:row>
      <xdr:rowOff>9525</xdr:rowOff>
    </xdr:from>
    <xdr:to>
      <xdr:col>14</xdr:col>
      <xdr:colOff>1028701</xdr:colOff>
      <xdr:row>12</xdr:row>
      <xdr:rowOff>171450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</xdr:col>
      <xdr:colOff>28575</xdr:colOff>
      <xdr:row>13</xdr:row>
      <xdr:rowOff>19050</xdr:rowOff>
    </xdr:from>
    <xdr:to>
      <xdr:col>14</xdr:col>
      <xdr:colOff>1019176</xdr:colOff>
      <xdr:row>15</xdr:row>
      <xdr:rowOff>180975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14</xdr:col>
      <xdr:colOff>19050</xdr:colOff>
      <xdr:row>16</xdr:row>
      <xdr:rowOff>19050</xdr:rowOff>
    </xdr:from>
    <xdr:to>
      <xdr:col>14</xdr:col>
      <xdr:colOff>1009651</xdr:colOff>
      <xdr:row>18</xdr:row>
      <xdr:rowOff>180975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19050</xdr:colOff>
      <xdr:row>19</xdr:row>
      <xdr:rowOff>19050</xdr:rowOff>
    </xdr:from>
    <xdr:to>
      <xdr:col>14</xdr:col>
      <xdr:colOff>1009651</xdr:colOff>
      <xdr:row>21</xdr:row>
      <xdr:rowOff>180975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38098</xdr:colOff>
      <xdr:row>24</xdr:row>
      <xdr:rowOff>9525</xdr:rowOff>
    </xdr:from>
    <xdr:to>
      <xdr:col>3</xdr:col>
      <xdr:colOff>1028699</xdr:colOff>
      <xdr:row>26</xdr:row>
      <xdr:rowOff>171450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38100</xdr:colOff>
      <xdr:row>24</xdr:row>
      <xdr:rowOff>9525</xdr:rowOff>
    </xdr:from>
    <xdr:to>
      <xdr:col>5</xdr:col>
      <xdr:colOff>1028701</xdr:colOff>
      <xdr:row>26</xdr:row>
      <xdr:rowOff>171450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</xdr:col>
      <xdr:colOff>9525</xdr:colOff>
      <xdr:row>27</xdr:row>
      <xdr:rowOff>19050</xdr:rowOff>
    </xdr:from>
    <xdr:to>
      <xdr:col>3</xdr:col>
      <xdr:colOff>1000126</xdr:colOff>
      <xdr:row>29</xdr:row>
      <xdr:rowOff>180975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28575</xdr:colOff>
      <xdr:row>27</xdr:row>
      <xdr:rowOff>19050</xdr:rowOff>
    </xdr:from>
    <xdr:to>
      <xdr:col>5</xdr:col>
      <xdr:colOff>1019176</xdr:colOff>
      <xdr:row>29</xdr:row>
      <xdr:rowOff>180975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</xdr:col>
      <xdr:colOff>19050</xdr:colOff>
      <xdr:row>30</xdr:row>
      <xdr:rowOff>19050</xdr:rowOff>
    </xdr:from>
    <xdr:to>
      <xdr:col>3</xdr:col>
      <xdr:colOff>1009651</xdr:colOff>
      <xdr:row>32</xdr:row>
      <xdr:rowOff>180975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19050</xdr:colOff>
      <xdr:row>30</xdr:row>
      <xdr:rowOff>19050</xdr:rowOff>
    </xdr:from>
    <xdr:to>
      <xdr:col>5</xdr:col>
      <xdr:colOff>1009651</xdr:colOff>
      <xdr:row>32</xdr:row>
      <xdr:rowOff>180975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3</xdr:col>
      <xdr:colOff>9525</xdr:colOff>
      <xdr:row>33</xdr:row>
      <xdr:rowOff>19050</xdr:rowOff>
    </xdr:from>
    <xdr:to>
      <xdr:col>3</xdr:col>
      <xdr:colOff>1000126</xdr:colOff>
      <xdr:row>35</xdr:row>
      <xdr:rowOff>180975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</xdr:col>
      <xdr:colOff>19050</xdr:colOff>
      <xdr:row>33</xdr:row>
      <xdr:rowOff>19050</xdr:rowOff>
    </xdr:from>
    <xdr:to>
      <xdr:col>5</xdr:col>
      <xdr:colOff>1009651</xdr:colOff>
      <xdr:row>35</xdr:row>
      <xdr:rowOff>180975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</xdr:col>
      <xdr:colOff>0</xdr:colOff>
      <xdr:row>4</xdr:row>
      <xdr:rowOff>84667</xdr:rowOff>
    </xdr:from>
    <xdr:to>
      <xdr:col>8</xdr:col>
      <xdr:colOff>152400</xdr:colOff>
      <xdr:row>7</xdr:row>
      <xdr:rowOff>59266</xdr:rowOff>
    </xdr:to>
    <xdr:sp macro="" textlink="">
      <xdr:nvSpPr>
        <xdr:cNvPr id="36" name="TextBox 35"/>
        <xdr:cNvSpPr txBox="1"/>
      </xdr:nvSpPr>
      <xdr:spPr>
        <a:xfrm>
          <a:off x="878417" y="857250"/>
          <a:ext cx="4343400" cy="6095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Is there  any problem with SLA ?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19050</xdr:rowOff>
    </xdr:from>
    <xdr:to>
      <xdr:col>7</xdr:col>
      <xdr:colOff>327210</xdr:colOff>
      <xdr:row>7</xdr:row>
      <xdr:rowOff>130969</xdr:rowOff>
    </xdr:to>
    <xdr:sp macro="" textlink="">
      <xdr:nvSpPr>
        <xdr:cNvPr id="3" name="TextBox 2"/>
        <xdr:cNvSpPr txBox="1"/>
      </xdr:nvSpPr>
      <xdr:spPr>
        <a:xfrm>
          <a:off x="590550" y="800100"/>
          <a:ext cx="4213410" cy="68341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Open defects</a:t>
          </a:r>
          <a:r>
            <a:rPr lang="en-US" sz="1100" baseline="0"/>
            <a:t> - New, Open, Reopen, Fixed, Rejected, Ready to test</a:t>
          </a:r>
          <a:endParaRPr lang="en-US" sz="1100"/>
        </a:p>
        <a:p>
          <a:r>
            <a:rPr lang="en-US" sz="1100"/>
            <a:t>Number</a:t>
          </a:r>
          <a:r>
            <a:rPr lang="en-US" sz="1100" baseline="0"/>
            <a:t> of defects per team, per  responsible, per resolution engineer</a:t>
          </a:r>
        </a:p>
      </xdr:txBody>
    </xdr:sp>
    <xdr:clientData/>
  </xdr:twoCellAnchor>
  <xdr:twoCellAnchor>
    <xdr:from>
      <xdr:col>2</xdr:col>
      <xdr:colOff>0</xdr:colOff>
      <xdr:row>8</xdr:row>
      <xdr:rowOff>19051</xdr:rowOff>
    </xdr:from>
    <xdr:to>
      <xdr:col>12</xdr:col>
      <xdr:colOff>323850</xdr:colOff>
      <xdr:row>20</xdr:row>
      <xdr:rowOff>0</xdr:rowOff>
    </xdr:to>
    <xdr:graphicFrame macro="">
      <xdr:nvGraphicFramePr>
        <xdr:cNvPr id="4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21</xdr:row>
      <xdr:rowOff>95250</xdr:rowOff>
    </xdr:from>
    <xdr:to>
      <xdr:col>12</xdr:col>
      <xdr:colOff>352424</xdr:colOff>
      <xdr:row>31</xdr:row>
      <xdr:rowOff>180975</xdr:rowOff>
    </xdr:to>
    <xdr:graphicFrame macro="">
      <xdr:nvGraphicFramePr>
        <xdr:cNvPr id="5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</xdr:colOff>
      <xdr:row>32</xdr:row>
      <xdr:rowOff>152400</xdr:rowOff>
    </xdr:from>
    <xdr:to>
      <xdr:col>12</xdr:col>
      <xdr:colOff>361951</xdr:colOff>
      <xdr:row>46</xdr:row>
      <xdr:rowOff>57149</xdr:rowOff>
    </xdr:to>
    <xdr:graphicFrame macro="">
      <xdr:nvGraphicFramePr>
        <xdr:cNvPr id="6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92448</xdr:colOff>
      <xdr:row>23</xdr:row>
      <xdr:rowOff>65555</xdr:rowOff>
    </xdr:from>
    <xdr:to>
      <xdr:col>20</xdr:col>
      <xdr:colOff>56030</xdr:colOff>
      <xdr:row>34</xdr:row>
      <xdr:rowOff>75080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74470</xdr:colOff>
      <xdr:row>9</xdr:row>
      <xdr:rowOff>71231</xdr:rowOff>
    </xdr:from>
    <xdr:to>
      <xdr:col>20</xdr:col>
      <xdr:colOff>67236</xdr:colOff>
      <xdr:row>21</xdr:row>
      <xdr:rowOff>56029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89647</xdr:colOff>
      <xdr:row>36</xdr:row>
      <xdr:rowOff>129988</xdr:rowOff>
    </xdr:from>
    <xdr:to>
      <xdr:col>20</xdr:col>
      <xdr:colOff>56029</xdr:colOff>
      <xdr:row>50</xdr:row>
      <xdr:rowOff>123265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33618</xdr:colOff>
      <xdr:row>4</xdr:row>
      <xdr:rowOff>44824</xdr:rowOff>
    </xdr:from>
    <xdr:to>
      <xdr:col>13</xdr:col>
      <xdr:colOff>11204</xdr:colOff>
      <xdr:row>7</xdr:row>
      <xdr:rowOff>156743</xdr:rowOff>
    </xdr:to>
    <xdr:sp macro="" textlink="">
      <xdr:nvSpPr>
        <xdr:cNvPr id="6" name="TextBox 5"/>
        <xdr:cNvSpPr txBox="1"/>
      </xdr:nvSpPr>
      <xdr:spPr>
        <a:xfrm>
          <a:off x="986118" y="806824"/>
          <a:ext cx="4213410" cy="68341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Open defects</a:t>
          </a:r>
          <a:r>
            <a:rPr lang="en-US" sz="1100" baseline="0"/>
            <a:t> - New, Open, Reopen, Fixed, Rejected, Ready to test</a:t>
          </a:r>
          <a:endParaRPr lang="en-US" sz="1100"/>
        </a:p>
        <a:p>
          <a:r>
            <a:rPr lang="en-US" sz="1100" baseline="0"/>
            <a:t>Average resolution time of defects per team, per  responsible, per resolution engineer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12</xdr:row>
      <xdr:rowOff>28575</xdr:rowOff>
    </xdr:from>
    <xdr:to>
      <xdr:col>23</xdr:col>
      <xdr:colOff>552450</xdr:colOff>
      <xdr:row>26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9525</xdr:rowOff>
    </xdr:from>
    <xdr:to>
      <xdr:col>5</xdr:col>
      <xdr:colOff>228600</xdr:colOff>
      <xdr:row>24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47625</xdr:rowOff>
    </xdr:from>
    <xdr:to>
      <xdr:col>16</xdr:col>
      <xdr:colOff>542925</xdr:colOff>
      <xdr:row>15</xdr:row>
      <xdr:rowOff>142875</xdr:rowOff>
    </xdr:to>
    <xdr:sp macro="" textlink="">
      <xdr:nvSpPr>
        <xdr:cNvPr id="2" name="TextBox 1"/>
        <xdr:cNvSpPr txBox="1"/>
      </xdr:nvSpPr>
      <xdr:spPr>
        <a:xfrm>
          <a:off x="1990725" y="2066925"/>
          <a:ext cx="7858125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-</a:t>
          </a:r>
        </a:p>
        <a:p>
          <a:r>
            <a:rPr lang="en-US" sz="1100"/>
            <a:t>-</a:t>
          </a:r>
        </a:p>
        <a:p>
          <a:r>
            <a:rPr lang="en-US" sz="1100"/>
            <a:t>-</a:t>
          </a:r>
        </a:p>
        <a:p>
          <a:endParaRPr lang="en-US" sz="1100"/>
        </a:p>
      </xdr:txBody>
    </xdr:sp>
    <xdr:clientData/>
  </xdr:twoCellAnchor>
  <xdr:twoCellAnchor>
    <xdr:from>
      <xdr:col>4</xdr:col>
      <xdr:colOff>9525</xdr:colOff>
      <xdr:row>17</xdr:row>
      <xdr:rowOff>38100</xdr:rowOff>
    </xdr:from>
    <xdr:to>
      <xdr:col>16</xdr:col>
      <xdr:colOff>552450</xdr:colOff>
      <xdr:row>23</xdr:row>
      <xdr:rowOff>133350</xdr:rowOff>
    </xdr:to>
    <xdr:sp macro="" textlink="">
      <xdr:nvSpPr>
        <xdr:cNvPr id="3" name="TextBox 2"/>
        <xdr:cNvSpPr txBox="1"/>
      </xdr:nvSpPr>
      <xdr:spPr>
        <a:xfrm>
          <a:off x="2000250" y="3686175"/>
          <a:ext cx="7858125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0"/>
            <a:t>-</a:t>
          </a:r>
        </a:p>
        <a:p>
          <a:r>
            <a:rPr lang="en-US" sz="1100" baseline="0"/>
            <a:t>-</a:t>
          </a:r>
        </a:p>
        <a:p>
          <a:r>
            <a:rPr lang="en-US" sz="1100" baseline="0"/>
            <a:t>-</a:t>
          </a:r>
        </a:p>
        <a:p>
          <a:r>
            <a:rPr lang="en-US" sz="1100" baseline="0"/>
            <a:t>-</a:t>
          </a:r>
        </a:p>
      </xdr:txBody>
    </xdr:sp>
    <xdr:clientData/>
  </xdr:twoCellAnchor>
  <xdr:twoCellAnchor>
    <xdr:from>
      <xdr:col>4</xdr:col>
      <xdr:colOff>0</xdr:colOff>
      <xdr:row>25</xdr:row>
      <xdr:rowOff>47625</xdr:rowOff>
    </xdr:from>
    <xdr:to>
      <xdr:col>16</xdr:col>
      <xdr:colOff>542925</xdr:colOff>
      <xdr:row>31</xdr:row>
      <xdr:rowOff>142875</xdr:rowOff>
    </xdr:to>
    <xdr:sp macro="" textlink="">
      <xdr:nvSpPr>
        <xdr:cNvPr id="4" name="TextBox 3"/>
        <xdr:cNvSpPr txBox="1"/>
      </xdr:nvSpPr>
      <xdr:spPr>
        <a:xfrm>
          <a:off x="1990725" y="5410200"/>
          <a:ext cx="7858125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-</a:t>
          </a:r>
        </a:p>
        <a:p>
          <a:r>
            <a:rPr lang="en-US" sz="1100"/>
            <a:t>-</a:t>
          </a:r>
        </a:p>
        <a:p>
          <a:r>
            <a:rPr lang="en-US" sz="1100"/>
            <a:t>-</a:t>
          </a:r>
        </a:p>
        <a:p>
          <a:r>
            <a:rPr lang="en-US" sz="1100"/>
            <a:t>-</a:t>
          </a: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190501</xdr:colOff>
      <xdr:row>31</xdr:row>
      <xdr:rowOff>9526</xdr:rowOff>
    </xdr:from>
    <xdr:to>
      <xdr:col>16</xdr:col>
      <xdr:colOff>171450</xdr:colOff>
      <xdr:row>38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17</xdr:row>
      <xdr:rowOff>104775</xdr:rowOff>
    </xdr:from>
    <xdr:to>
      <xdr:col>24</xdr:col>
      <xdr:colOff>114300</xdr:colOff>
      <xdr:row>28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31</xdr:row>
      <xdr:rowOff>9525</xdr:rowOff>
    </xdr:from>
    <xdr:to>
      <xdr:col>26</xdr:col>
      <xdr:colOff>66675</xdr:colOff>
      <xdr:row>38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89648</xdr:colOff>
      <xdr:row>5</xdr:row>
      <xdr:rowOff>44824</xdr:rowOff>
    </xdr:from>
    <xdr:to>
      <xdr:col>7</xdr:col>
      <xdr:colOff>108857</xdr:colOff>
      <xdr:row>9</xdr:row>
      <xdr:rowOff>44823</xdr:rowOff>
    </xdr:to>
    <xdr:sp macro="" textlink="">
      <xdr:nvSpPr>
        <xdr:cNvPr id="5" name="TextBox 4"/>
        <xdr:cNvSpPr txBox="1"/>
      </xdr:nvSpPr>
      <xdr:spPr>
        <a:xfrm>
          <a:off x="489698" y="1168774"/>
          <a:ext cx="4638834" cy="7619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0"/>
            <a:t>Is text execution  going as was planned, or not.?  I</a:t>
          </a:r>
        </a:p>
        <a:p>
          <a:r>
            <a:rPr lang="en-US" sz="1100" baseline="0"/>
            <a:t>f not,  isproblem in number of test team stuf or in quality of delivery or both (problem in environment?).</a:t>
          </a:r>
        </a:p>
      </xdr:txBody>
    </xdr:sp>
    <xdr:clientData/>
  </xdr:twoCellAnchor>
  <xdr:twoCellAnchor>
    <xdr:from>
      <xdr:col>8</xdr:col>
      <xdr:colOff>13608</xdr:colOff>
      <xdr:row>5</xdr:row>
      <xdr:rowOff>54429</xdr:rowOff>
    </xdr:from>
    <xdr:to>
      <xdr:col>29</xdr:col>
      <xdr:colOff>258536</xdr:colOff>
      <xdr:row>9</xdr:row>
      <xdr:rowOff>27216</xdr:rowOff>
    </xdr:to>
    <xdr:sp macro="" textlink="">
      <xdr:nvSpPr>
        <xdr:cNvPr id="6" name="TextBox 5"/>
        <xdr:cNvSpPr txBox="1"/>
      </xdr:nvSpPr>
      <xdr:spPr>
        <a:xfrm>
          <a:off x="5299983" y="1178379"/>
          <a:ext cx="5931353" cy="7347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-</a:t>
          </a:r>
        </a:p>
        <a:p>
          <a:r>
            <a:rPr lang="en-US" sz="1100"/>
            <a:t>-</a:t>
          </a:r>
        </a:p>
        <a:p>
          <a:r>
            <a:rPr lang="en-US" sz="1100"/>
            <a:t>-</a:t>
          </a:r>
        </a:p>
        <a:p>
          <a:endParaRPr lang="en-US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absSizeAnchor xmlns:cdr="http://schemas.openxmlformats.org/drawingml/2006/chartDrawing">
    <cdr:from>
      <cdr:x>0.24722</cdr:x>
      <cdr:y>0.06742</cdr:y>
    </cdr:from>
    <cdr:ext cx="0" cy="1368000"/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2333623" y="142875"/>
          <a:ext cx="0" cy="1368000"/>
        </a:xfrm>
        <a:prstGeom xmlns:a="http://schemas.openxmlformats.org/drawingml/2006/main" prst="line">
          <a:avLst/>
        </a:prstGeom>
        <a:ln xmlns:a="http://schemas.openxmlformats.org/drawingml/2006/main" w="19050"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abs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639232</xdr:colOff>
      <xdr:row>7</xdr:row>
      <xdr:rowOff>171449</xdr:rowOff>
    </xdr:from>
    <xdr:to>
      <xdr:col>11</xdr:col>
      <xdr:colOff>457199</xdr:colOff>
      <xdr:row>18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17991</xdr:colOff>
      <xdr:row>19</xdr:row>
      <xdr:rowOff>33867</xdr:rowOff>
    </xdr:from>
    <xdr:to>
      <xdr:col>11</xdr:col>
      <xdr:colOff>466724</xdr:colOff>
      <xdr:row>30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19051</xdr:colOff>
      <xdr:row>4</xdr:row>
      <xdr:rowOff>28575</xdr:rowOff>
    </xdr:from>
    <xdr:to>
      <xdr:col>7</xdr:col>
      <xdr:colOff>704850</xdr:colOff>
      <xdr:row>6</xdr:row>
      <xdr:rowOff>180974</xdr:rowOff>
    </xdr:to>
    <xdr:sp macro="" textlink="">
      <xdr:nvSpPr>
        <xdr:cNvPr id="4" name="TextBox 3"/>
        <xdr:cNvSpPr txBox="1"/>
      </xdr:nvSpPr>
      <xdr:spPr>
        <a:xfrm>
          <a:off x="542926" y="923925"/>
          <a:ext cx="5162549" cy="5714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Number</a:t>
          </a:r>
          <a:r>
            <a:rPr lang="en-US" sz="1100" baseline="0"/>
            <a:t> of TC executed in last period per status. Is there progess in TC execution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7</xdr:row>
      <xdr:rowOff>85726</xdr:rowOff>
    </xdr:from>
    <xdr:to>
      <xdr:col>7</xdr:col>
      <xdr:colOff>47624</xdr:colOff>
      <xdr:row>19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4</xdr:row>
      <xdr:rowOff>38101</xdr:rowOff>
    </xdr:from>
    <xdr:to>
      <xdr:col>6</xdr:col>
      <xdr:colOff>1495425</xdr:colOff>
      <xdr:row>7</xdr:row>
      <xdr:rowOff>76200</xdr:rowOff>
    </xdr:to>
    <xdr:sp macro="" textlink="">
      <xdr:nvSpPr>
        <xdr:cNvPr id="3" name="TextBox 2"/>
        <xdr:cNvSpPr txBox="1"/>
      </xdr:nvSpPr>
      <xdr:spPr>
        <a:xfrm>
          <a:off x="438150" y="819151"/>
          <a:ext cx="4343400" cy="6095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Status</a:t>
          </a:r>
          <a:r>
            <a:rPr lang="en-US" sz="1100" baseline="0"/>
            <a:t> of All defects per time period.</a:t>
          </a:r>
        </a:p>
        <a:p>
          <a:r>
            <a:rPr lang="en-US" sz="1100" baseline="0"/>
            <a:t>Top 10 defects to resolve.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304801</xdr:colOff>
      <xdr:row>7</xdr:row>
      <xdr:rowOff>142875</xdr:rowOff>
    </xdr:from>
    <xdr:to>
      <xdr:col>15</xdr:col>
      <xdr:colOff>590550</xdr:colOff>
      <xdr:row>19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238124</xdr:colOff>
      <xdr:row>20</xdr:row>
      <xdr:rowOff>76199</xdr:rowOff>
    </xdr:from>
    <xdr:to>
      <xdr:col>15</xdr:col>
      <xdr:colOff>600075</xdr:colOff>
      <xdr:row>33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4</xdr:row>
      <xdr:rowOff>47625</xdr:rowOff>
    </xdr:from>
    <xdr:to>
      <xdr:col>9</xdr:col>
      <xdr:colOff>28574</xdr:colOff>
      <xdr:row>7</xdr:row>
      <xdr:rowOff>47625</xdr:rowOff>
    </xdr:to>
    <xdr:sp macro="" textlink="">
      <xdr:nvSpPr>
        <xdr:cNvPr id="4" name="TextBox 3"/>
        <xdr:cNvSpPr txBox="1"/>
      </xdr:nvSpPr>
      <xdr:spPr>
        <a:xfrm>
          <a:off x="533400" y="1028700"/>
          <a:ext cx="5191124" cy="6858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Update</a:t>
          </a:r>
          <a:r>
            <a:rPr lang="en-US" sz="1100" baseline="0"/>
            <a:t> of defect status per time period</a:t>
          </a: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a%20Lenorakova/Documents/OSK%20backup/RCSE/Reporting_od_Lukasa_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a%20Lenorakova/Documents/OSK%20backup/RCSE/Reporting_od_Lukasa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report per elements"/>
      <sheetName val="Defect report per elements"/>
      <sheetName val="Sheet1"/>
      <sheetName val="Test shedule"/>
      <sheetName val="Test semafor"/>
      <sheetName val="Defects"/>
      <sheetName val="SLA"/>
      <sheetName val="All defects"/>
    </sheetNames>
    <sheetDataSet>
      <sheetData sheetId="0" refreshError="1"/>
      <sheetData sheetId="1">
        <row r="13">
          <cell r="D13" t="str">
            <v>New</v>
          </cell>
          <cell r="E13" t="str">
            <v>Open</v>
          </cell>
          <cell r="F13" t="str">
            <v>Fixed</v>
          </cell>
          <cell r="G13" t="str">
            <v>Ready to test</v>
          </cell>
          <cell r="H13" t="str">
            <v>Rejected</v>
          </cell>
          <cell r="I13" t="str">
            <v>Reopen</v>
          </cell>
          <cell r="J13" t="str">
            <v>Closed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ct report per elements"/>
      <sheetName val="Sheet1"/>
      <sheetName val="Test shedule"/>
    </sheetNames>
    <sheetDataSet>
      <sheetData sheetId="0" refreshError="1"/>
      <sheetData sheetId="1">
        <row r="4">
          <cell r="B4" t="str">
            <v>Actual</v>
          </cell>
          <cell r="C4" t="str">
            <v>Plan</v>
          </cell>
        </row>
        <row r="6">
          <cell r="A6">
            <v>41691</v>
          </cell>
          <cell r="B6">
            <v>0</v>
          </cell>
          <cell r="C6">
            <v>0</v>
          </cell>
        </row>
        <row r="7">
          <cell r="A7">
            <v>41692</v>
          </cell>
          <cell r="B7">
            <v>8</v>
          </cell>
          <cell r="C7">
            <v>10</v>
          </cell>
        </row>
        <row r="8">
          <cell r="A8">
            <v>41693</v>
          </cell>
          <cell r="B8">
            <v>12</v>
          </cell>
          <cell r="C8">
            <v>11</v>
          </cell>
        </row>
        <row r="9">
          <cell r="A9">
            <v>41694</v>
          </cell>
          <cell r="B9">
            <v>18</v>
          </cell>
          <cell r="C9">
            <v>22</v>
          </cell>
        </row>
        <row r="10">
          <cell r="A10">
            <v>41695</v>
          </cell>
          <cell r="B10">
            <v>25</v>
          </cell>
          <cell r="C10">
            <v>26</v>
          </cell>
        </row>
        <row r="11">
          <cell r="A11">
            <v>41696</v>
          </cell>
          <cell r="C11">
            <v>30</v>
          </cell>
        </row>
        <row r="12">
          <cell r="A12">
            <v>41697</v>
          </cell>
          <cell r="C12">
            <v>30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ana%20Lenorakova/Documents/OSK%20backup/RCSE/RCSe_Daily_test_execution_21012014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ana%20Lenorakova/Documents/OSK%20backup/RCSE/RCSe_Daily_test_execution_21012014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ana%20Lenorakova/Documents/OSK%20backup/RCSE/RCSe_Daily_test_execution_21012014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x_cavojsky/Local%20Settings/Temporary%20Internet%20Files/Content.Outlook/5HRQ99Z2/MVAS2%20Report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x_cavojsky/Local%20Settings/Temporary%20Internet%20Files/Content.Outlook/5HRQ99Z2/MVAS2%20Report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ana%20Lenorakova/Documents/OSK%20backup/RCSE/RCSe_Daily_test_execution_21012014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x_bohunicky/Local%20Settings/Temporary%20Internet%20Files/Content.Outlook/F9M5QXGQ/RCSe_Daily_test_execution_2001014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x_bohunicky" refreshedDate="41649.487534375003" createdVersion="3" refreshedVersion="3" minRefreshableVersion="3" recordCount="5">
  <cacheSource type="worksheet">
    <worksheetSource ref="J4:K9" sheet="Test cases modified Today" r:id="rId2"/>
  </cacheSource>
  <cacheFields count="2">
    <cacheField name="Status" numFmtId="0">
      <sharedItems count="6">
        <s v="No run"/>
        <s v="N/A"/>
        <s v="Not completed"/>
        <s v="Failed"/>
        <s v="Passed"/>
        <s v="Blocked" u="1"/>
      </sharedItems>
    </cacheField>
    <cacheField name="Count" numFmtId="0">
      <sharedItems containsString="0" containsBlank="1" containsNumber="1" containsInteger="1" minValue="5" maxValue="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x_bohunicky" refreshedDate="41653.817868865743" createdVersion="3" refreshedVersion="3" minRefreshableVersion="3" recordCount="12">
  <cacheSource type="worksheet">
    <worksheetSource ref="M4:O16" sheet="Defects modified today" r:id="rId2"/>
  </cacheSource>
  <cacheFields count="3">
    <cacheField name="id" numFmtId="0">
      <sharedItems containsSemiMixedTypes="0" containsString="0" containsNumber="1" containsInteger="1" minValue="1" maxValue="254"/>
    </cacheField>
    <cacheField name="Status" numFmtId="0">
      <sharedItems count="6">
        <s v="New"/>
        <s v="Open "/>
        <s v="Rejected"/>
        <s v="Fixed"/>
        <s v="Ready to test"/>
        <s v="Closed"/>
      </sharedItems>
    </cacheField>
    <cacheField name="Priority" numFmtId="0">
      <sharedItems count="4">
        <s v="Major"/>
        <s v="Critical"/>
        <s v="Minor"/>
        <s v="Cosmeti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x_bohunicky" refreshedDate="41654.460124652775" createdVersion="3" refreshedVersion="3" minRefreshableVersion="3" recordCount="9">
  <cacheSource type="worksheet">
    <worksheetSource ref="R4:S13" sheet="Defects modified today" r:id="rId2"/>
  </cacheSource>
  <cacheFields count="2">
    <cacheField name="day" numFmtId="14">
      <sharedItems containsSemiMixedTypes="0" containsNonDate="0" containsDate="1" containsString="0" minDate="2014-01-14T00:00:00" maxDate="2014-01-23T00:00:00" count="9">
        <d v="2014-01-14T00:00:00"/>
        <d v="2014-01-15T00:00:00"/>
        <d v="2014-01-16T00:00:00"/>
        <d v="2014-01-17T00:00:00"/>
        <d v="2014-01-18T00:00:00"/>
        <d v="2014-01-19T00:00:00"/>
        <d v="2014-01-20T00:00:00"/>
        <d v="2014-01-21T00:00:00"/>
        <d v="2014-01-22T00:00:00"/>
      </sharedItems>
    </cacheField>
    <cacheField name="number of defect" numFmtId="0">
      <sharedItems containsSemiMixedTypes="0" containsString="0" containsNumber="1" containsInteger="1" minValue="0" maxValue="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x_lenorakova" refreshedDate="41577.471568749999" createdVersion="4" refreshedVersion="3" minRefreshableVersion="3" recordCount="65535">
  <cacheSource type="worksheet">
    <worksheetSource ref="A1:C65536" sheet="Bugs  count" r:id="rId2"/>
  </cacheSource>
  <cacheFields count="3">
    <cacheField name="BG_STATUS" numFmtId="0">
      <sharedItems containsBlank="1" count="8">
        <s v="Ready to test"/>
        <m/>
        <s v="New" u="1"/>
        <s v="Postponed" u="1"/>
        <s v="Fixed" u="1"/>
        <s v="Closed" u="1"/>
        <s v="Reopen" u="1"/>
        <s v="Accepted" u="1"/>
      </sharedItems>
    </cacheField>
    <cacheField name="BG_SEVERITY" numFmtId="0">
      <sharedItems containsBlank="1" count="4">
        <s v="3-Minor"/>
        <m/>
        <s v="2-Major" u="1"/>
        <s v="1-Critical" u="1"/>
      </sharedItems>
    </cacheField>
    <cacheField name="COUNT(*)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x_lenorakova" refreshedDate="41577.470717939817" createdVersion="4" refreshedVersion="3" minRefreshableVersion="3" recordCount="65535">
  <cacheSource type="worksheet">
    <worksheetSource ref="A1:B65536" sheet="Test cases count" r:id="rId2"/>
  </cacheSource>
  <cacheFields count="2">
    <cacheField name="TS_EXEC_STATUS" numFmtId="0">
      <sharedItems containsBlank="1" count="7">
        <s v="Passed"/>
        <m/>
        <s v="Done" u="1"/>
        <s v="N/A" u="1"/>
        <s v="Failed" u="1"/>
        <s v="Not Completed" u="1"/>
        <s v="No Run" u="1"/>
      </sharedItems>
    </cacheField>
    <cacheField name="COUNT(*)" numFmtId="0">
      <sharedItems containsString="0" containsBlank="1" containsNumber="1" containsInteger="1" minValue="6" maxValue="6" count="2">
        <n v="6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x_bohunicky" refreshedDate="41652.707091898148" createdVersion="3" refreshedVersion="3" minRefreshableVersion="3" recordCount="6">
  <cacheSource type="worksheet">
    <worksheetSource ref="M4:N10" sheet="Test cases modified Today" r:id="rId2"/>
  </cacheSource>
  <cacheFields count="2">
    <cacheField name="Date" numFmtId="14">
      <sharedItems containsSemiMixedTypes="0" containsNonDate="0" containsDate="1" containsString="0" minDate="2014-01-14T00:00:00" maxDate="2014-01-20T00:00:00" count="6">
        <d v="2014-01-14T00:00:00"/>
        <d v="2014-01-15T00:00:00"/>
        <d v="2014-01-16T00:00:00"/>
        <d v="2014-01-17T00:00:00"/>
        <d v="2014-01-18T00:00:00"/>
        <d v="2014-01-19T00:00:00"/>
      </sharedItems>
    </cacheField>
    <cacheField name="Executed TC" numFmtId="0">
      <sharedItems containsSemiMixedTypes="0" containsString="0" containsNumber="1" containsInteger="1" minValue="0" maxValue="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x_bohunicky" refreshedDate="41654.654027314813" createdVersion="3" refreshedVersion="3" minRefreshableVersion="3" recordCount="16">
  <cacheSource type="worksheet">
    <worksheetSource ref="L4:O20" sheet="Open by severity" r:id="rId2"/>
  </cacheSource>
  <cacheFields count="4">
    <cacheField name="Day" numFmtId="14">
      <sharedItems containsSemiMixedTypes="0" containsNonDate="0" containsDate="1" containsString="0" minDate="2014-01-14T00:00:00" maxDate="2014-01-18T00:00:00" count="4">
        <d v="2014-01-14T00:00:00"/>
        <d v="2014-01-15T00:00:00"/>
        <d v="2014-01-16T00:00:00"/>
        <d v="2014-01-17T00:00:00"/>
      </sharedItems>
    </cacheField>
    <cacheField name="Status" numFmtId="0">
      <sharedItems/>
    </cacheField>
    <cacheField name="Severity" numFmtId="0">
      <sharedItems count="4">
        <s v="Critical"/>
        <s v="Major"/>
        <s v="Minor"/>
        <s v="Cosmetic"/>
      </sharedItems>
    </cacheField>
    <cacheField name="count" numFmtId="0">
      <sharedItems containsString="0" containsBlank="1" containsNumber="1" containsInteger="1" minValue="2" maxValue="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Jana Lenorakova" refreshedDate="42429.633592245373" createdVersion="3" refreshedVersion="5" minRefreshableVersion="3" recordCount="96">
  <cacheSource type="worksheet">
    <worksheetSource ref="A1:J1048576" sheet="List of defects 2"/>
  </cacheSource>
  <cacheFields count="10">
    <cacheField name="Defect ID" numFmtId="0">
      <sharedItems containsString="0" containsBlank="1" containsNumber="1" containsInteger="1" minValue="1" maxValue="95"/>
    </cacheField>
    <cacheField name="Assigned To" numFmtId="0">
      <sharedItems containsBlank="1"/>
    </cacheField>
    <cacheField name="Detected in Cycle" numFmtId="0">
      <sharedItems containsBlank="1"/>
    </cacheField>
    <cacheField name="Detected in Release" numFmtId="0">
      <sharedItems containsBlank="1"/>
    </cacheField>
    <cacheField name="Detected on Date" numFmtId="0">
      <sharedItems containsNonDate="0" containsDate="1" containsString="0" containsBlank="1" minDate="2013-11-18T00:00:00" maxDate="2014-01-25T00:00:00"/>
    </cacheField>
    <cacheField name="Severity" numFmtId="0">
      <sharedItems containsBlank="1"/>
    </cacheField>
    <cacheField name="Status" numFmtId="0">
      <sharedItems containsBlank="1" count="4">
        <s v="Open"/>
        <s v="Closed"/>
        <s v="New"/>
        <m/>
      </sharedItems>
    </cacheField>
    <cacheField name="Number of days" numFmtId="0">
      <sharedItems containsString="0" containsBlank="1" containsNumber="1" containsInteger="1" minValue="766" maxValue="833"/>
    </cacheField>
    <cacheField name="owner" numFmtId="0">
      <sharedItems containsNonDate="0" containsBlank="1" count="7">
        <m/>
        <s v="Ivana Pechanova" u="1"/>
        <s v="Marian Kovac" u="1"/>
        <s v="Kaufmann Dusan" u="1"/>
        <s v="Duk Ladislav" u="1"/>
        <s v="A.Kovacicova" u="1"/>
        <s v="Antal Peter" u="1"/>
      </sharedItems>
    </cacheField>
    <cacheField name="team" numFmtId="0">
      <sharedItems containsBlank="1" count="8">
        <s v="vendor1"/>
        <s v="vendor3"/>
        <s v="vendor2"/>
        <s v="Huawei"/>
        <m/>
        <s v="Libon" u="1"/>
        <s v="FT" u="1"/>
        <s v="OSK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Jana Lenorakova" refreshedDate="42429.633592245373" createdVersion="3" refreshedVersion="5" minRefreshableVersion="3" recordCount="96">
  <cacheSource type="worksheet">
    <worksheetSource ref="A1:H1048576" sheet="List of defects 2"/>
  </cacheSource>
  <cacheFields count="8">
    <cacheField name="Defect ID" numFmtId="0">
      <sharedItems containsString="0" containsBlank="1" containsNumber="1" containsInteger="1" minValue="1" maxValue="95"/>
    </cacheField>
    <cacheField name="Assigned To" numFmtId="0">
      <sharedItems containsBlank="1" count="13">
        <s v="tester 1"/>
        <s v="tester 2"/>
        <s v="tester 3"/>
        <s v="tester 4"/>
        <s v="tester 5"/>
        <s v="tester 6"/>
        <m/>
        <s v="x_kontura" u="1"/>
        <s v="x_mestyanek" u="1"/>
        <s v="x_dobiasm" u="1"/>
        <s v="x_cader" u="1"/>
        <s v="osk10389" u="1"/>
        <s v="x_jirousek" u="1"/>
      </sharedItems>
    </cacheField>
    <cacheField name="Detected in Cycle" numFmtId="0">
      <sharedItems containsBlank="1"/>
    </cacheField>
    <cacheField name="Detected in Release" numFmtId="0">
      <sharedItems containsBlank="1"/>
    </cacheField>
    <cacheField name="Detected on Date" numFmtId="0">
      <sharedItems containsNonDate="0" containsDate="1" containsString="0" containsBlank="1" minDate="2013-11-18T00:00:00" maxDate="2014-01-25T00:00:00"/>
    </cacheField>
    <cacheField name="Severity" numFmtId="0">
      <sharedItems containsBlank="1"/>
    </cacheField>
    <cacheField name="Status" numFmtId="0">
      <sharedItems containsBlank="1" count="4">
        <s v="Open"/>
        <s v="Closed"/>
        <s v="New"/>
        <m/>
      </sharedItems>
    </cacheField>
    <cacheField name="Number of days" numFmtId="0">
      <sharedItems containsString="0" containsBlank="1" containsNumber="1" containsInteger="1" minValue="766" maxValue="8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m/>
  </r>
  <r>
    <x v="1"/>
    <n v="5"/>
  </r>
  <r>
    <x v="2"/>
    <n v="7"/>
  </r>
  <r>
    <x v="3"/>
    <n v="15"/>
  </r>
  <r>
    <x v="4"/>
    <n v="2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">
  <r>
    <n v="125"/>
    <x v="0"/>
    <x v="0"/>
  </r>
  <r>
    <n v="254"/>
    <x v="1"/>
    <x v="1"/>
  </r>
  <r>
    <n v="1"/>
    <x v="2"/>
    <x v="2"/>
  </r>
  <r>
    <n v="2"/>
    <x v="0"/>
    <x v="3"/>
  </r>
  <r>
    <n v="3"/>
    <x v="1"/>
    <x v="1"/>
  </r>
  <r>
    <n v="4"/>
    <x v="2"/>
    <x v="0"/>
  </r>
  <r>
    <n v="5"/>
    <x v="3"/>
    <x v="2"/>
  </r>
  <r>
    <n v="6"/>
    <x v="4"/>
    <x v="0"/>
  </r>
  <r>
    <n v="7"/>
    <x v="5"/>
    <x v="1"/>
  </r>
  <r>
    <n v="8"/>
    <x v="0"/>
    <x v="0"/>
  </r>
  <r>
    <n v="9"/>
    <x v="5"/>
    <x v="2"/>
  </r>
  <r>
    <n v="10"/>
    <x v="1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">
  <r>
    <x v="0"/>
    <n v="11"/>
  </r>
  <r>
    <x v="1"/>
    <n v="15"/>
  </r>
  <r>
    <x v="2"/>
    <n v="8"/>
  </r>
  <r>
    <x v="3"/>
    <n v="0"/>
  </r>
  <r>
    <x v="4"/>
    <n v="0"/>
  </r>
  <r>
    <x v="5"/>
    <n v="15"/>
  </r>
  <r>
    <x v="6"/>
    <n v="21"/>
  </r>
  <r>
    <x v="7"/>
    <n v="4"/>
  </r>
  <r>
    <x v="8"/>
    <n v="3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5535">
  <r>
    <x v="0"/>
    <x v="0"/>
    <n v="1"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  <r>
    <x v="1"/>
    <x v="1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65535">
  <r>
    <x v="0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6">
  <r>
    <x v="0"/>
    <n v="0"/>
  </r>
  <r>
    <x v="1"/>
    <n v="24"/>
  </r>
  <r>
    <x v="2"/>
    <n v="15"/>
  </r>
  <r>
    <x v="3"/>
    <n v="25"/>
  </r>
  <r>
    <x v="4"/>
    <n v="16"/>
  </r>
  <r>
    <x v="5"/>
    <n v="5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6">
  <r>
    <x v="0"/>
    <s v="Open"/>
    <x v="0"/>
    <n v="12"/>
  </r>
  <r>
    <x v="0"/>
    <s v="Open"/>
    <x v="1"/>
    <n v="2"/>
  </r>
  <r>
    <x v="0"/>
    <s v="Open"/>
    <x v="2"/>
    <n v="11"/>
  </r>
  <r>
    <x v="0"/>
    <s v="Open"/>
    <x v="3"/>
    <n v="18"/>
  </r>
  <r>
    <x v="1"/>
    <s v="Open"/>
    <x v="0"/>
    <n v="12"/>
  </r>
  <r>
    <x v="1"/>
    <s v="Open"/>
    <x v="1"/>
    <n v="5"/>
  </r>
  <r>
    <x v="1"/>
    <s v="Open"/>
    <x v="2"/>
    <n v="2"/>
  </r>
  <r>
    <x v="1"/>
    <s v="Open"/>
    <x v="3"/>
    <n v="24"/>
  </r>
  <r>
    <x v="2"/>
    <s v="Open"/>
    <x v="0"/>
    <n v="11"/>
  </r>
  <r>
    <x v="2"/>
    <s v="Open"/>
    <x v="1"/>
    <m/>
  </r>
  <r>
    <x v="2"/>
    <s v="Open"/>
    <x v="2"/>
    <n v="4"/>
  </r>
  <r>
    <x v="2"/>
    <s v="Open"/>
    <x v="3"/>
    <n v="9"/>
  </r>
  <r>
    <x v="3"/>
    <s v="Open"/>
    <x v="0"/>
    <n v="23"/>
  </r>
  <r>
    <x v="3"/>
    <s v="Open"/>
    <x v="1"/>
    <n v="7"/>
  </r>
  <r>
    <x v="3"/>
    <s v="Open"/>
    <x v="2"/>
    <n v="2"/>
  </r>
  <r>
    <x v="3"/>
    <s v="Open"/>
    <x v="3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96">
  <r>
    <n v="1"/>
    <s v="tester 1"/>
    <s v="iOS"/>
    <s v="vendor3"/>
    <d v="2013-11-18T00:00:00"/>
    <s v="G3-Minor"/>
    <x v="0"/>
    <n v="833"/>
    <x v="0"/>
    <x v="0"/>
  </r>
  <r>
    <n v="2"/>
    <s v="tester 1"/>
    <s v="Android"/>
    <s v="vendor3"/>
    <d v="2013-11-19T00:00:00"/>
    <s v="G3-Minor"/>
    <x v="0"/>
    <n v="832"/>
    <x v="0"/>
    <x v="0"/>
  </r>
  <r>
    <n v="3"/>
    <s v="tester 1"/>
    <s v="Android"/>
    <s v="vendor3"/>
    <d v="2013-11-19T00:00:00"/>
    <s v="G2-Medium"/>
    <x v="1"/>
    <n v="832"/>
    <x v="0"/>
    <x v="0"/>
  </r>
  <r>
    <n v="4"/>
    <s v="tester 1"/>
    <s v="iOS"/>
    <s v="vendor3"/>
    <d v="2013-11-19T00:00:00"/>
    <s v="G0-Critical"/>
    <x v="1"/>
    <n v="832"/>
    <x v="0"/>
    <x v="0"/>
  </r>
  <r>
    <n v="5"/>
    <s v="tester 1"/>
    <s v="Android"/>
    <s v="vendor3"/>
    <d v="2013-11-19T00:00:00"/>
    <s v="G2-Medium"/>
    <x v="0"/>
    <n v="832"/>
    <x v="0"/>
    <x v="0"/>
  </r>
  <r>
    <n v="6"/>
    <s v="tester 1"/>
    <s v="Android"/>
    <s v="vendor3"/>
    <d v="2013-11-20T00:00:00"/>
    <s v="G3-Minor"/>
    <x v="0"/>
    <n v="831"/>
    <x v="0"/>
    <x v="0"/>
  </r>
  <r>
    <n v="7"/>
    <s v="tester 1"/>
    <s v="Android"/>
    <s v="vendor3"/>
    <d v="2013-11-20T00:00:00"/>
    <s v="G2-Medium"/>
    <x v="1"/>
    <n v="831"/>
    <x v="0"/>
    <x v="0"/>
  </r>
  <r>
    <n v="8"/>
    <s v="tester 2"/>
    <s v="FUT vendor3"/>
    <s v="FUT"/>
    <d v="2013-11-20T00:00:00"/>
    <s v="G1-Major"/>
    <x v="0"/>
    <n v="831"/>
    <x v="0"/>
    <x v="0"/>
  </r>
  <r>
    <n v="9"/>
    <s v="tester 1"/>
    <s v="Android"/>
    <s v="vendor3"/>
    <d v="2013-11-20T00:00:00"/>
    <s v="G2-Medium"/>
    <x v="0"/>
    <n v="831"/>
    <x v="0"/>
    <x v="0"/>
  </r>
  <r>
    <n v="10"/>
    <s v="tester 1"/>
    <s v="Android"/>
    <s v="vendor3"/>
    <d v="2013-11-20T00:00:00"/>
    <s v="G2-Medium"/>
    <x v="0"/>
    <n v="831"/>
    <x v="0"/>
    <x v="0"/>
  </r>
  <r>
    <n v="11"/>
    <s v="tester 1"/>
    <s v="Android"/>
    <s v="vendor3"/>
    <d v="2013-11-20T00:00:00"/>
    <s v="G3-Minor"/>
    <x v="1"/>
    <n v="831"/>
    <x v="0"/>
    <x v="0"/>
  </r>
  <r>
    <n v="12"/>
    <s v="tester 1"/>
    <s v="Android"/>
    <s v="vendor3"/>
    <d v="2013-11-20T00:00:00"/>
    <s v="G3-Minor"/>
    <x v="0"/>
    <n v="831"/>
    <x v="0"/>
    <x v="0"/>
  </r>
  <r>
    <n v="13"/>
    <s v="tester 1"/>
    <s v="iOS"/>
    <s v="vendor3"/>
    <d v="2013-11-20T00:00:00"/>
    <s v="G2-Medium"/>
    <x v="0"/>
    <n v="831"/>
    <x v="0"/>
    <x v="0"/>
  </r>
  <r>
    <n v="14"/>
    <s v="tester 1"/>
    <s v="Android"/>
    <s v="vendor3"/>
    <d v="2013-11-20T00:00:00"/>
    <s v="G2-Medium"/>
    <x v="0"/>
    <n v="831"/>
    <x v="0"/>
    <x v="0"/>
  </r>
  <r>
    <n v="15"/>
    <s v="tester 1"/>
    <s v="iOS"/>
    <s v="vendor3"/>
    <d v="2013-11-20T00:00:00"/>
    <s v="G3-Minor"/>
    <x v="0"/>
    <n v="831"/>
    <x v="0"/>
    <x v="0"/>
  </r>
  <r>
    <n v="16"/>
    <s v="tester 1"/>
    <s v="Android"/>
    <s v="vendor3"/>
    <d v="2013-11-20T00:00:00"/>
    <s v="G1-Major"/>
    <x v="0"/>
    <n v="831"/>
    <x v="0"/>
    <x v="0"/>
  </r>
  <r>
    <n v="17"/>
    <s v="tester 1"/>
    <s v="iOS"/>
    <s v="vendor3"/>
    <d v="2013-11-20T00:00:00"/>
    <s v="G2-Medium"/>
    <x v="0"/>
    <n v="831"/>
    <x v="0"/>
    <x v="0"/>
  </r>
  <r>
    <n v="18"/>
    <s v="tester 1"/>
    <s v="Android"/>
    <s v="vendor3"/>
    <d v="2013-11-21T00:00:00"/>
    <s v="G2-Medium"/>
    <x v="0"/>
    <n v="830"/>
    <x v="0"/>
    <x v="0"/>
  </r>
  <r>
    <n v="19"/>
    <s v="tester 1"/>
    <s v="iOS"/>
    <s v="vendor3"/>
    <d v="2013-11-21T00:00:00"/>
    <s v="G1-Major"/>
    <x v="0"/>
    <n v="830"/>
    <x v="0"/>
    <x v="0"/>
  </r>
  <r>
    <n v="20"/>
    <s v="tester 1"/>
    <s v="Android"/>
    <s v="vendor3"/>
    <d v="2013-11-21T00:00:00"/>
    <s v="G2-Medium"/>
    <x v="0"/>
    <n v="830"/>
    <x v="0"/>
    <x v="0"/>
  </r>
  <r>
    <n v="21"/>
    <s v="tester 1"/>
    <s v="Android"/>
    <s v="vendor3"/>
    <d v="2013-11-21T00:00:00"/>
    <s v="G1-Major"/>
    <x v="0"/>
    <n v="830"/>
    <x v="0"/>
    <x v="0"/>
  </r>
  <r>
    <n v="22"/>
    <s v="tester 1"/>
    <s v="Android"/>
    <s v="vendor3"/>
    <d v="2013-11-21T00:00:00"/>
    <s v="G2-Medium"/>
    <x v="0"/>
    <n v="830"/>
    <x v="0"/>
    <x v="0"/>
  </r>
  <r>
    <n v="23"/>
    <s v="tester 1"/>
    <s v="Android"/>
    <s v="vendor3"/>
    <d v="2013-11-21T00:00:00"/>
    <s v="G3-Minor"/>
    <x v="0"/>
    <n v="830"/>
    <x v="0"/>
    <x v="0"/>
  </r>
  <r>
    <n v="24"/>
    <s v="tester 1"/>
    <s v="iOS"/>
    <s v="vendor3"/>
    <d v="2013-11-21T00:00:00"/>
    <s v="G1-Major"/>
    <x v="1"/>
    <n v="830"/>
    <x v="0"/>
    <x v="0"/>
  </r>
  <r>
    <n v="25"/>
    <s v="tester 1"/>
    <s v="Android"/>
    <s v="vendor3"/>
    <d v="2013-11-21T00:00:00"/>
    <s v="G1-Major"/>
    <x v="0"/>
    <n v="830"/>
    <x v="0"/>
    <x v="0"/>
  </r>
  <r>
    <n v="26"/>
    <s v="tester 1"/>
    <s v="iOS"/>
    <s v="vendor3"/>
    <d v="2013-11-21T00:00:00"/>
    <s v="G3-Minor"/>
    <x v="0"/>
    <n v="830"/>
    <x v="0"/>
    <x v="0"/>
  </r>
  <r>
    <n v="27"/>
    <s v="tester 1"/>
    <s v="Android"/>
    <s v="vendor3"/>
    <d v="2013-11-21T00:00:00"/>
    <s v="G3-Minor"/>
    <x v="0"/>
    <n v="830"/>
    <x v="0"/>
    <x v="0"/>
  </r>
  <r>
    <n v="28"/>
    <s v="tester 1"/>
    <s v="Android"/>
    <s v="vendor3"/>
    <d v="2013-11-21T00:00:00"/>
    <s v="G1-Major"/>
    <x v="1"/>
    <n v="830"/>
    <x v="0"/>
    <x v="0"/>
  </r>
  <r>
    <n v="29"/>
    <s v="tester 1"/>
    <s v="iOS"/>
    <s v="vendor3"/>
    <d v="2013-11-21T00:00:00"/>
    <s v="G3-Minor"/>
    <x v="0"/>
    <n v="830"/>
    <x v="0"/>
    <x v="0"/>
  </r>
  <r>
    <n v="30"/>
    <s v="tester 1"/>
    <s v="Android"/>
    <s v="vendor3"/>
    <d v="2013-11-21T00:00:00"/>
    <s v="G0-Critical"/>
    <x v="0"/>
    <n v="830"/>
    <x v="0"/>
    <x v="0"/>
  </r>
  <r>
    <n v="31"/>
    <s v="tester 1"/>
    <s v="Android"/>
    <s v="vendor3"/>
    <d v="2013-11-22T00:00:00"/>
    <s v="G3-Minor"/>
    <x v="0"/>
    <n v="829"/>
    <x v="0"/>
    <x v="0"/>
  </r>
  <r>
    <n v="32"/>
    <s v="tester 1"/>
    <s v="Android"/>
    <s v="vendor3"/>
    <d v="2013-11-22T00:00:00"/>
    <s v="G2-Medium"/>
    <x v="0"/>
    <n v="829"/>
    <x v="0"/>
    <x v="0"/>
  </r>
  <r>
    <n v="33"/>
    <s v="tester 1"/>
    <s v="Android"/>
    <s v="vendor3"/>
    <d v="2013-11-22T00:00:00"/>
    <s v="G3-Minor"/>
    <x v="0"/>
    <n v="829"/>
    <x v="0"/>
    <x v="0"/>
  </r>
  <r>
    <n v="34"/>
    <s v="tester 1"/>
    <s v="Android"/>
    <s v="vendor3"/>
    <d v="2013-11-25T00:00:00"/>
    <s v="G0-Critical"/>
    <x v="1"/>
    <n v="826"/>
    <x v="0"/>
    <x v="0"/>
  </r>
  <r>
    <n v="35"/>
    <s v="tester 1"/>
    <s v="Android"/>
    <s v="vendor3"/>
    <d v="2013-11-25T00:00:00"/>
    <s v="G1-Major"/>
    <x v="0"/>
    <n v="826"/>
    <x v="0"/>
    <x v="0"/>
  </r>
  <r>
    <n v="36"/>
    <s v="tester 1"/>
    <s v="Android"/>
    <s v="vendor3"/>
    <d v="2013-11-26T00:00:00"/>
    <s v="G2-Medium"/>
    <x v="0"/>
    <n v="825"/>
    <x v="0"/>
    <x v="0"/>
  </r>
  <r>
    <n v="37"/>
    <s v="tester 1"/>
    <s v="Android"/>
    <s v="vendor3"/>
    <d v="2013-11-26T00:00:00"/>
    <s v="G3-Minor"/>
    <x v="0"/>
    <n v="825"/>
    <x v="0"/>
    <x v="0"/>
  </r>
  <r>
    <n v="38"/>
    <s v="tester 3"/>
    <s v="Android"/>
    <s v="vendor3"/>
    <d v="2013-11-26T00:00:00"/>
    <s v="G0-Critical"/>
    <x v="1"/>
    <n v="825"/>
    <x v="0"/>
    <x v="1"/>
  </r>
  <r>
    <n v="39"/>
    <s v="tester 4"/>
    <s v="Orange Internal tests"/>
    <s v="vendor3 Joyn"/>
    <d v="2013-12-04T00:00:00"/>
    <s v="G1-Major"/>
    <x v="1"/>
    <n v="817"/>
    <x v="0"/>
    <x v="2"/>
  </r>
  <r>
    <n v="40"/>
    <s v="tester 4"/>
    <s v="Orange Internal tests"/>
    <s v="vendor3 Joyn"/>
    <d v="2013-12-04T00:00:00"/>
    <s v="G1-Major"/>
    <x v="1"/>
    <n v="817"/>
    <x v="0"/>
    <x v="2"/>
  </r>
  <r>
    <n v="41"/>
    <s v="tester 4"/>
    <s v="Orange Internal tests"/>
    <s v="vendor3 Joyn"/>
    <d v="2013-12-05T00:00:00"/>
    <s v="G3-Minor"/>
    <x v="1"/>
    <n v="816"/>
    <x v="0"/>
    <x v="2"/>
  </r>
  <r>
    <n v="42"/>
    <s v="tester 4"/>
    <s v="Orange Internal tests"/>
    <s v="vendor3 Joyn"/>
    <d v="2013-12-05T00:00:00"/>
    <s v="G2-Medium"/>
    <x v="2"/>
    <n v="816"/>
    <x v="0"/>
    <x v="2"/>
  </r>
  <r>
    <n v="43"/>
    <s v="tester 4"/>
    <s v="Orange Internal tests"/>
    <s v="vendor3 Joyn"/>
    <d v="2013-12-05T00:00:00"/>
    <s v="G2-Medium"/>
    <x v="1"/>
    <n v="816"/>
    <x v="0"/>
    <x v="2"/>
  </r>
  <r>
    <n v="44"/>
    <s v="tester 4"/>
    <s v="Orange Internal tests"/>
    <s v="vendor3 Joyn"/>
    <d v="2013-12-05T00:00:00"/>
    <s v="G2-Medium"/>
    <x v="2"/>
    <n v="816"/>
    <x v="0"/>
    <x v="2"/>
  </r>
  <r>
    <n v="45"/>
    <s v="tester 4"/>
    <s v="Orange Internal tests"/>
    <s v="vendor3 Joyn"/>
    <d v="2013-12-06T00:00:00"/>
    <s v="G1-Major"/>
    <x v="1"/>
    <n v="815"/>
    <x v="0"/>
    <x v="2"/>
  </r>
  <r>
    <n v="46"/>
    <s v="tester 4"/>
    <s v="Orange Internal tests"/>
    <s v="vendor3 Joyn"/>
    <d v="2013-12-06T00:00:00"/>
    <s v="G1-Major"/>
    <x v="1"/>
    <n v="815"/>
    <x v="0"/>
    <x v="2"/>
  </r>
  <r>
    <n v="47"/>
    <s v="tester 4"/>
    <s v="Orange Internal tests"/>
    <s v="vendor3 Joyn"/>
    <d v="2013-12-06T00:00:00"/>
    <s v="G2-Medium"/>
    <x v="2"/>
    <n v="815"/>
    <x v="0"/>
    <x v="2"/>
  </r>
  <r>
    <n v="48"/>
    <s v="tester 4"/>
    <s v="Orange Internal tests"/>
    <s v="vendor3 Joyn"/>
    <d v="2013-12-10T00:00:00"/>
    <s v="G2-Medium"/>
    <x v="1"/>
    <n v="811"/>
    <x v="0"/>
    <x v="2"/>
  </r>
  <r>
    <n v="49"/>
    <s v="tester 4"/>
    <s v="Orange Internal tests"/>
    <s v="vendor3 Joyn"/>
    <d v="2013-12-10T00:00:00"/>
    <s v="G2-Medium"/>
    <x v="1"/>
    <n v="811"/>
    <x v="0"/>
    <x v="2"/>
  </r>
  <r>
    <n v="50"/>
    <s v="tester 4"/>
    <s v="Orange Internal tests"/>
    <s v="vendor3 Joyn"/>
    <d v="2013-12-10T00:00:00"/>
    <s v="G1-Major"/>
    <x v="1"/>
    <n v="811"/>
    <x v="0"/>
    <x v="2"/>
  </r>
  <r>
    <n v="51"/>
    <s v="tester 4"/>
    <s v="Orange Internal tests"/>
    <s v="vendor3 Joyn"/>
    <d v="2013-12-11T00:00:00"/>
    <s v="G1-Major"/>
    <x v="1"/>
    <n v="810"/>
    <x v="0"/>
    <x v="2"/>
  </r>
  <r>
    <n v="52"/>
    <s v="tester 4"/>
    <s v="Orange Internal tests"/>
    <s v="vendor3 Joyn"/>
    <d v="2013-12-13T00:00:00"/>
    <s v="G2-Medium"/>
    <x v="1"/>
    <n v="808"/>
    <x v="0"/>
    <x v="2"/>
  </r>
  <r>
    <n v="53"/>
    <s v="tester 4"/>
    <s v="Orange Internal tests"/>
    <s v="vendor3 Joyn"/>
    <d v="2013-12-16T00:00:00"/>
    <s v="G2-Medium"/>
    <x v="1"/>
    <n v="805"/>
    <x v="0"/>
    <x v="2"/>
  </r>
  <r>
    <n v="54"/>
    <s v="tester 1"/>
    <s v="Android"/>
    <s v="vendor3"/>
    <d v="2013-12-16T00:00:00"/>
    <s v="G1-Major"/>
    <x v="0"/>
    <n v="805"/>
    <x v="0"/>
    <x v="0"/>
  </r>
  <r>
    <n v="55"/>
    <s v="tester 1"/>
    <s v="Android"/>
    <s v="vendor3"/>
    <d v="2013-12-16T00:00:00"/>
    <s v="G3-Minor"/>
    <x v="1"/>
    <n v="805"/>
    <x v="0"/>
    <x v="0"/>
  </r>
  <r>
    <n v="56"/>
    <s v="tester 1"/>
    <s v="FUT vendor3 Joyn internal"/>
    <s v="FUT"/>
    <d v="2013-12-16T00:00:00"/>
    <s v="G1-Major"/>
    <x v="2"/>
    <n v="805"/>
    <x v="0"/>
    <x v="0"/>
  </r>
  <r>
    <n v="57"/>
    <s v="tester 1"/>
    <s v="FUT vendor3"/>
    <s v="FUT"/>
    <d v="2013-12-16T00:00:00"/>
    <s v="G3-Minor"/>
    <x v="0"/>
    <n v="805"/>
    <x v="0"/>
    <x v="0"/>
  </r>
  <r>
    <n v="58"/>
    <s v="tester 1"/>
    <s v="FUT vendor3 Joyn internal"/>
    <s v="FUT"/>
    <d v="2013-12-16T00:00:00"/>
    <s v="G3-Minor"/>
    <x v="2"/>
    <n v="805"/>
    <x v="0"/>
    <x v="0"/>
  </r>
  <r>
    <n v="59"/>
    <s v="tester 1"/>
    <s v="FUT vendor3"/>
    <s v="FUT"/>
    <d v="2013-12-18T00:00:00"/>
    <s v="G0-Critical"/>
    <x v="0"/>
    <n v="803"/>
    <x v="0"/>
    <x v="0"/>
  </r>
  <r>
    <n v="60"/>
    <s v="tester 1"/>
    <s v="FUT vendor3"/>
    <s v="FUT"/>
    <d v="2013-12-18T00:00:00"/>
    <s v="G0-Critical"/>
    <x v="0"/>
    <n v="803"/>
    <x v="0"/>
    <x v="0"/>
  </r>
  <r>
    <n v="61"/>
    <s v="tester 1"/>
    <s v="FUT vendor3"/>
    <s v="FUT"/>
    <d v="2013-12-18T00:00:00"/>
    <s v="G1-Major"/>
    <x v="0"/>
    <n v="803"/>
    <x v="0"/>
    <x v="0"/>
  </r>
  <r>
    <n v="62"/>
    <s v="tester 1"/>
    <s v="FUT vendor3"/>
    <s v="FUT"/>
    <d v="2013-12-18T00:00:00"/>
    <s v="G0-Critical"/>
    <x v="0"/>
    <n v="803"/>
    <x v="0"/>
    <x v="0"/>
  </r>
  <r>
    <n v="63"/>
    <s v="tester 1"/>
    <s v="FUT vendor3"/>
    <s v="FUT"/>
    <d v="2013-12-18T00:00:00"/>
    <s v="G3-Minor"/>
    <x v="0"/>
    <n v="803"/>
    <x v="0"/>
    <x v="0"/>
  </r>
  <r>
    <n v="64"/>
    <s v="tester 1"/>
    <s v="FUT vendor3"/>
    <s v="FUT"/>
    <d v="2013-12-18T00:00:00"/>
    <s v="G0-Critical"/>
    <x v="0"/>
    <n v="803"/>
    <x v="0"/>
    <x v="0"/>
  </r>
  <r>
    <n v="65"/>
    <s v="tester 4"/>
    <s v="Orange Internal tests"/>
    <s v="vendor3 Joyn"/>
    <d v="2014-01-07T00:00:00"/>
    <s v="G2-Medium"/>
    <x v="2"/>
    <n v="783"/>
    <x v="0"/>
    <x v="2"/>
  </r>
  <r>
    <n v="66"/>
    <s v="tester 1"/>
    <s v="iOS"/>
    <s v="vendor3"/>
    <d v="2014-01-07T00:00:00"/>
    <s v="G1-Major"/>
    <x v="0"/>
    <n v="783"/>
    <x v="0"/>
    <x v="0"/>
  </r>
  <r>
    <n v="67"/>
    <s v="tester 4"/>
    <s v="Orange Internal tests"/>
    <s v="vendor3 Joyn"/>
    <d v="2014-01-07T00:00:00"/>
    <s v="G1-Major"/>
    <x v="2"/>
    <n v="783"/>
    <x v="0"/>
    <x v="2"/>
  </r>
  <r>
    <n v="68"/>
    <s v="tester 4"/>
    <s v="Orange Internal tests"/>
    <s v="vendor3 Joyn"/>
    <d v="2014-01-07T00:00:00"/>
    <s v="G1-Major"/>
    <x v="1"/>
    <n v="783"/>
    <x v="0"/>
    <x v="2"/>
  </r>
  <r>
    <n v="69"/>
    <s v="tester 4"/>
    <s v="Orange Internal tests"/>
    <s v="vendor3 Joyn"/>
    <d v="2014-01-07T00:00:00"/>
    <s v="G1-Major"/>
    <x v="2"/>
    <n v="783"/>
    <x v="0"/>
    <x v="1"/>
  </r>
  <r>
    <n v="70"/>
    <s v="tester 4"/>
    <s v="Orange Internal tests"/>
    <s v="vendor3 Joyn"/>
    <d v="2014-01-09T00:00:00"/>
    <s v="G1-Major"/>
    <x v="2"/>
    <n v="781"/>
    <x v="0"/>
    <x v="2"/>
  </r>
  <r>
    <n v="71"/>
    <s v="tester 4"/>
    <s v="Orange Internal tests"/>
    <s v="vendor3 Joyn"/>
    <d v="2014-01-09T00:00:00"/>
    <s v="G3-Minor"/>
    <x v="2"/>
    <n v="781"/>
    <x v="0"/>
    <x v="2"/>
  </r>
  <r>
    <n v="72"/>
    <s v="tester 4"/>
    <s v="Orange Internal tests"/>
    <s v="vendor3 Joyn"/>
    <d v="2014-01-09T00:00:00"/>
    <s v="G0-Critical"/>
    <x v="2"/>
    <n v="781"/>
    <x v="0"/>
    <x v="2"/>
  </r>
  <r>
    <n v="73"/>
    <s v="tester 4"/>
    <s v="Orange Internal tests"/>
    <s v="vendor3 Joyn"/>
    <d v="2014-01-09T00:00:00"/>
    <s v="G1-Major"/>
    <x v="2"/>
    <n v="781"/>
    <x v="0"/>
    <x v="1"/>
  </r>
  <r>
    <n v="74"/>
    <s v="tester 4"/>
    <s v="Orange Internal tests"/>
    <s v="vendor3 Joyn"/>
    <d v="2014-01-09T00:00:00"/>
    <s v="G1-Major"/>
    <x v="2"/>
    <n v="781"/>
    <x v="0"/>
    <x v="2"/>
  </r>
  <r>
    <n v="75"/>
    <s v="tester 4"/>
    <s v="Orange Internal tests"/>
    <s v="vendor3 Joyn"/>
    <d v="2014-01-09T00:00:00"/>
    <s v="G0-Critical"/>
    <x v="2"/>
    <n v="781"/>
    <x v="0"/>
    <x v="2"/>
  </r>
  <r>
    <n v="76"/>
    <s v="tester 4"/>
    <s v="Orange Internal tests"/>
    <s v="vendor3 Joyn"/>
    <d v="2014-01-10T00:00:00"/>
    <s v="G1-Major"/>
    <x v="2"/>
    <n v="780"/>
    <x v="0"/>
    <x v="2"/>
  </r>
  <r>
    <n v="77"/>
    <s v="tester 4"/>
    <s v="Orange Internal tests"/>
    <s v="vendor3 Joyn"/>
    <d v="2014-01-10T00:00:00"/>
    <s v="G1-Major"/>
    <x v="2"/>
    <n v="780"/>
    <x v="0"/>
    <x v="1"/>
  </r>
  <r>
    <n v="78"/>
    <s v="tester 4"/>
    <s v="Orange Internal tests"/>
    <s v="vendor3 Joyn"/>
    <d v="2014-01-10T00:00:00"/>
    <s v="G2-Medium"/>
    <x v="2"/>
    <n v="780"/>
    <x v="0"/>
    <x v="2"/>
  </r>
  <r>
    <n v="79"/>
    <s v="tester 4"/>
    <s v="Orange Internal tests"/>
    <s v="vendor3 Joyn"/>
    <d v="2014-01-10T00:00:00"/>
    <s v="G3-Minor"/>
    <x v="2"/>
    <n v="780"/>
    <x v="0"/>
    <x v="2"/>
  </r>
  <r>
    <n v="80"/>
    <s v="tester 4"/>
    <s v="Orange Internal tests"/>
    <s v="vendor3 Joyn"/>
    <d v="2014-01-13T00:00:00"/>
    <s v="G1-Major"/>
    <x v="2"/>
    <n v="777"/>
    <x v="0"/>
    <x v="2"/>
  </r>
  <r>
    <n v="81"/>
    <s v="tester 4"/>
    <s v="Orange Internal tests"/>
    <s v="vendor3 Joyn"/>
    <d v="2014-01-13T00:00:00"/>
    <s v="G2-Medium"/>
    <x v="2"/>
    <n v="777"/>
    <x v="0"/>
    <x v="2"/>
  </r>
  <r>
    <n v="82"/>
    <s v="tester 4"/>
    <s v="Orange Internal tests"/>
    <s v="vendor3 Joyn"/>
    <d v="2014-01-13T00:00:00"/>
    <s v="G1-Major"/>
    <x v="1"/>
    <n v="777"/>
    <x v="0"/>
    <x v="2"/>
  </r>
  <r>
    <n v="83"/>
    <s v="tester 4"/>
    <s v="Orange Internal tests"/>
    <s v="vendor3 Joyn"/>
    <d v="2014-01-14T00:00:00"/>
    <s v="G1-Major"/>
    <x v="1"/>
    <n v="776"/>
    <x v="0"/>
    <x v="2"/>
  </r>
  <r>
    <n v="84"/>
    <s v="tester 4"/>
    <s v="Function tests"/>
    <s v="vendor3 Joyn"/>
    <d v="2014-01-15T00:00:00"/>
    <s v="G0-Critical"/>
    <x v="2"/>
    <n v="775"/>
    <x v="0"/>
    <x v="2"/>
  </r>
  <r>
    <n v="85"/>
    <s v="tester 5"/>
    <s v="Function tests"/>
    <s v="vendor3 Joyn"/>
    <d v="2014-01-15T00:00:00"/>
    <s v="G0-Critical"/>
    <x v="2"/>
    <n v="775"/>
    <x v="0"/>
    <x v="3"/>
  </r>
  <r>
    <n v="86"/>
    <s v="tester 6"/>
    <s v="Function tests"/>
    <s v="vendor3 Joyn"/>
    <d v="2014-01-15T00:00:00"/>
    <s v="G2-Medium"/>
    <x v="2"/>
    <n v="775"/>
    <x v="0"/>
    <x v="3"/>
  </r>
  <r>
    <n v="87"/>
    <s v="tester 1"/>
    <s v="Function tests"/>
    <s v="vendor3 Joyn"/>
    <d v="2014-01-15T00:00:00"/>
    <s v="G2-Medium"/>
    <x v="2"/>
    <n v="775"/>
    <x v="0"/>
    <x v="0"/>
  </r>
  <r>
    <n v="88"/>
    <s v="tester 1"/>
    <s v="Function tests"/>
    <s v="vendor3 Joyn"/>
    <d v="2014-01-15T00:00:00"/>
    <s v="G0-Critical"/>
    <x v="2"/>
    <n v="775"/>
    <x v="0"/>
    <x v="0"/>
  </r>
  <r>
    <n v="89"/>
    <s v="tester 4"/>
    <s v="Function tests"/>
    <s v="vendor3 Joyn"/>
    <d v="2014-01-15T00:00:00"/>
    <s v="G0-Critical"/>
    <x v="2"/>
    <n v="775"/>
    <x v="0"/>
    <x v="2"/>
  </r>
  <r>
    <n v="90"/>
    <s v="tester 1"/>
    <s v="Function tests"/>
    <s v="vendor3 Joyn"/>
    <d v="2014-01-16T00:00:00"/>
    <s v="G2-Medium"/>
    <x v="2"/>
    <n v="774"/>
    <x v="0"/>
    <x v="0"/>
  </r>
  <r>
    <n v="91"/>
    <s v="tester 1"/>
    <s v="FUT vendor3 Joyn internal"/>
    <s v="FUT"/>
    <d v="2014-01-20T00:00:00"/>
    <s v="G1-Major"/>
    <x v="2"/>
    <n v="770"/>
    <x v="0"/>
    <x v="0"/>
  </r>
  <r>
    <n v="92"/>
    <s v="tester 4"/>
    <s v="Orange Internal tests"/>
    <s v="vendor3 Joyn"/>
    <d v="2014-01-24T00:00:00"/>
    <s v="G1-Major"/>
    <x v="2"/>
    <n v="766"/>
    <x v="0"/>
    <x v="2"/>
  </r>
  <r>
    <n v="93"/>
    <s v="tester 4"/>
    <s v="Orange Internal tests"/>
    <s v="vendor3 Joyn"/>
    <d v="2014-01-24T00:00:00"/>
    <s v="G0-Critical"/>
    <x v="2"/>
    <n v="766"/>
    <x v="0"/>
    <x v="2"/>
  </r>
  <r>
    <n v="94"/>
    <s v="tester 4"/>
    <s v="Orange Internal tests"/>
    <s v="vendor3 Joyn"/>
    <d v="2014-01-24T00:00:00"/>
    <s v="G1-Major"/>
    <x v="2"/>
    <n v="766"/>
    <x v="0"/>
    <x v="2"/>
  </r>
  <r>
    <n v="95"/>
    <s v="tester 4"/>
    <s v="Orange Internal tests"/>
    <s v="vendor3 Joyn"/>
    <d v="2014-01-24T00:00:00"/>
    <s v="G1-Major"/>
    <x v="2"/>
    <n v="766"/>
    <x v="0"/>
    <x v="2"/>
  </r>
  <r>
    <m/>
    <m/>
    <m/>
    <m/>
    <m/>
    <m/>
    <x v="3"/>
    <m/>
    <x v="0"/>
    <x v="4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96">
  <r>
    <n v="1"/>
    <x v="0"/>
    <s v="iOS"/>
    <s v="vendor3"/>
    <d v="2013-11-18T00:00:00"/>
    <s v="G3-Minor"/>
    <x v="0"/>
    <n v="833"/>
  </r>
  <r>
    <n v="2"/>
    <x v="0"/>
    <s v="Android"/>
    <s v="vendor3"/>
    <d v="2013-11-19T00:00:00"/>
    <s v="G3-Minor"/>
    <x v="0"/>
    <n v="832"/>
  </r>
  <r>
    <n v="3"/>
    <x v="0"/>
    <s v="Android"/>
    <s v="vendor3"/>
    <d v="2013-11-19T00:00:00"/>
    <s v="G2-Medium"/>
    <x v="1"/>
    <n v="832"/>
  </r>
  <r>
    <n v="4"/>
    <x v="0"/>
    <s v="iOS"/>
    <s v="vendor3"/>
    <d v="2013-11-19T00:00:00"/>
    <s v="G0-Critical"/>
    <x v="1"/>
    <n v="832"/>
  </r>
  <r>
    <n v="5"/>
    <x v="0"/>
    <s v="Android"/>
    <s v="vendor3"/>
    <d v="2013-11-19T00:00:00"/>
    <s v="G2-Medium"/>
    <x v="0"/>
    <n v="832"/>
  </r>
  <r>
    <n v="6"/>
    <x v="0"/>
    <s v="Android"/>
    <s v="vendor3"/>
    <d v="2013-11-20T00:00:00"/>
    <s v="G3-Minor"/>
    <x v="0"/>
    <n v="831"/>
  </r>
  <r>
    <n v="7"/>
    <x v="0"/>
    <s v="Android"/>
    <s v="vendor3"/>
    <d v="2013-11-20T00:00:00"/>
    <s v="G2-Medium"/>
    <x v="1"/>
    <n v="831"/>
  </r>
  <r>
    <n v="8"/>
    <x v="1"/>
    <s v="FUT vendor3"/>
    <s v="FUT"/>
    <d v="2013-11-20T00:00:00"/>
    <s v="G1-Major"/>
    <x v="0"/>
    <n v="831"/>
  </r>
  <r>
    <n v="9"/>
    <x v="0"/>
    <s v="Android"/>
    <s v="vendor3"/>
    <d v="2013-11-20T00:00:00"/>
    <s v="G2-Medium"/>
    <x v="0"/>
    <n v="831"/>
  </r>
  <r>
    <n v="10"/>
    <x v="0"/>
    <s v="Android"/>
    <s v="vendor3"/>
    <d v="2013-11-20T00:00:00"/>
    <s v="G2-Medium"/>
    <x v="0"/>
    <n v="831"/>
  </r>
  <r>
    <n v="11"/>
    <x v="0"/>
    <s v="Android"/>
    <s v="vendor3"/>
    <d v="2013-11-20T00:00:00"/>
    <s v="G3-Minor"/>
    <x v="1"/>
    <n v="831"/>
  </r>
  <r>
    <n v="12"/>
    <x v="0"/>
    <s v="Android"/>
    <s v="vendor3"/>
    <d v="2013-11-20T00:00:00"/>
    <s v="G3-Minor"/>
    <x v="0"/>
    <n v="831"/>
  </r>
  <r>
    <n v="13"/>
    <x v="0"/>
    <s v="iOS"/>
    <s v="vendor3"/>
    <d v="2013-11-20T00:00:00"/>
    <s v="G2-Medium"/>
    <x v="0"/>
    <n v="831"/>
  </r>
  <r>
    <n v="14"/>
    <x v="0"/>
    <s v="Android"/>
    <s v="vendor3"/>
    <d v="2013-11-20T00:00:00"/>
    <s v="G2-Medium"/>
    <x v="0"/>
    <n v="831"/>
  </r>
  <r>
    <n v="15"/>
    <x v="0"/>
    <s v="iOS"/>
    <s v="vendor3"/>
    <d v="2013-11-20T00:00:00"/>
    <s v="G3-Minor"/>
    <x v="0"/>
    <n v="831"/>
  </r>
  <r>
    <n v="16"/>
    <x v="0"/>
    <s v="Android"/>
    <s v="vendor3"/>
    <d v="2013-11-20T00:00:00"/>
    <s v="G1-Major"/>
    <x v="0"/>
    <n v="831"/>
  </r>
  <r>
    <n v="17"/>
    <x v="0"/>
    <s v="iOS"/>
    <s v="vendor3"/>
    <d v="2013-11-20T00:00:00"/>
    <s v="G2-Medium"/>
    <x v="0"/>
    <n v="831"/>
  </r>
  <r>
    <n v="18"/>
    <x v="0"/>
    <s v="Android"/>
    <s v="vendor3"/>
    <d v="2013-11-21T00:00:00"/>
    <s v="G2-Medium"/>
    <x v="0"/>
    <n v="830"/>
  </r>
  <r>
    <n v="19"/>
    <x v="0"/>
    <s v="iOS"/>
    <s v="vendor3"/>
    <d v="2013-11-21T00:00:00"/>
    <s v="G1-Major"/>
    <x v="0"/>
    <n v="830"/>
  </r>
  <r>
    <n v="20"/>
    <x v="0"/>
    <s v="Android"/>
    <s v="vendor3"/>
    <d v="2013-11-21T00:00:00"/>
    <s v="G2-Medium"/>
    <x v="0"/>
    <n v="830"/>
  </r>
  <r>
    <n v="21"/>
    <x v="0"/>
    <s v="Android"/>
    <s v="vendor3"/>
    <d v="2013-11-21T00:00:00"/>
    <s v="G1-Major"/>
    <x v="0"/>
    <n v="830"/>
  </r>
  <r>
    <n v="22"/>
    <x v="0"/>
    <s v="Android"/>
    <s v="vendor3"/>
    <d v="2013-11-21T00:00:00"/>
    <s v="G2-Medium"/>
    <x v="0"/>
    <n v="830"/>
  </r>
  <r>
    <n v="23"/>
    <x v="0"/>
    <s v="Android"/>
    <s v="vendor3"/>
    <d v="2013-11-21T00:00:00"/>
    <s v="G3-Minor"/>
    <x v="0"/>
    <n v="830"/>
  </r>
  <r>
    <n v="24"/>
    <x v="0"/>
    <s v="iOS"/>
    <s v="vendor3"/>
    <d v="2013-11-21T00:00:00"/>
    <s v="G1-Major"/>
    <x v="1"/>
    <n v="830"/>
  </r>
  <r>
    <n v="25"/>
    <x v="0"/>
    <s v="Android"/>
    <s v="vendor3"/>
    <d v="2013-11-21T00:00:00"/>
    <s v="G1-Major"/>
    <x v="0"/>
    <n v="830"/>
  </r>
  <r>
    <n v="26"/>
    <x v="0"/>
    <s v="iOS"/>
    <s v="vendor3"/>
    <d v="2013-11-21T00:00:00"/>
    <s v="G3-Minor"/>
    <x v="0"/>
    <n v="830"/>
  </r>
  <r>
    <n v="27"/>
    <x v="0"/>
    <s v="Android"/>
    <s v="vendor3"/>
    <d v="2013-11-21T00:00:00"/>
    <s v="G3-Minor"/>
    <x v="0"/>
    <n v="830"/>
  </r>
  <r>
    <n v="28"/>
    <x v="0"/>
    <s v="Android"/>
    <s v="vendor3"/>
    <d v="2013-11-21T00:00:00"/>
    <s v="G1-Major"/>
    <x v="1"/>
    <n v="830"/>
  </r>
  <r>
    <n v="29"/>
    <x v="0"/>
    <s v="iOS"/>
    <s v="vendor3"/>
    <d v="2013-11-21T00:00:00"/>
    <s v="G3-Minor"/>
    <x v="0"/>
    <n v="830"/>
  </r>
  <r>
    <n v="30"/>
    <x v="0"/>
    <s v="Android"/>
    <s v="vendor3"/>
    <d v="2013-11-21T00:00:00"/>
    <s v="G0-Critical"/>
    <x v="0"/>
    <n v="830"/>
  </r>
  <r>
    <n v="31"/>
    <x v="0"/>
    <s v="Android"/>
    <s v="vendor3"/>
    <d v="2013-11-22T00:00:00"/>
    <s v="G3-Minor"/>
    <x v="0"/>
    <n v="829"/>
  </r>
  <r>
    <n v="32"/>
    <x v="0"/>
    <s v="Android"/>
    <s v="vendor3"/>
    <d v="2013-11-22T00:00:00"/>
    <s v="G2-Medium"/>
    <x v="0"/>
    <n v="829"/>
  </r>
  <r>
    <n v="33"/>
    <x v="0"/>
    <s v="Android"/>
    <s v="vendor3"/>
    <d v="2013-11-22T00:00:00"/>
    <s v="G3-Minor"/>
    <x v="0"/>
    <n v="829"/>
  </r>
  <r>
    <n v="34"/>
    <x v="0"/>
    <s v="Android"/>
    <s v="vendor3"/>
    <d v="2013-11-25T00:00:00"/>
    <s v="G0-Critical"/>
    <x v="1"/>
    <n v="826"/>
  </r>
  <r>
    <n v="35"/>
    <x v="0"/>
    <s v="Android"/>
    <s v="vendor3"/>
    <d v="2013-11-25T00:00:00"/>
    <s v="G1-Major"/>
    <x v="0"/>
    <n v="826"/>
  </r>
  <r>
    <n v="36"/>
    <x v="0"/>
    <s v="Android"/>
    <s v="vendor3"/>
    <d v="2013-11-26T00:00:00"/>
    <s v="G2-Medium"/>
    <x v="0"/>
    <n v="825"/>
  </r>
  <r>
    <n v="37"/>
    <x v="0"/>
    <s v="Android"/>
    <s v="vendor3"/>
    <d v="2013-11-26T00:00:00"/>
    <s v="G3-Minor"/>
    <x v="0"/>
    <n v="825"/>
  </r>
  <r>
    <n v="38"/>
    <x v="2"/>
    <s v="Android"/>
    <s v="vendor3"/>
    <d v="2013-11-26T00:00:00"/>
    <s v="G0-Critical"/>
    <x v="1"/>
    <n v="825"/>
  </r>
  <r>
    <n v="39"/>
    <x v="3"/>
    <s v="Orange Internal tests"/>
    <s v="vendor3 Joyn"/>
    <d v="2013-12-04T00:00:00"/>
    <s v="G1-Major"/>
    <x v="1"/>
    <n v="817"/>
  </r>
  <r>
    <n v="40"/>
    <x v="3"/>
    <s v="Orange Internal tests"/>
    <s v="vendor3 Joyn"/>
    <d v="2013-12-04T00:00:00"/>
    <s v="G1-Major"/>
    <x v="1"/>
    <n v="817"/>
  </r>
  <r>
    <n v="41"/>
    <x v="3"/>
    <s v="Orange Internal tests"/>
    <s v="vendor3 Joyn"/>
    <d v="2013-12-05T00:00:00"/>
    <s v="G3-Minor"/>
    <x v="1"/>
    <n v="816"/>
  </r>
  <r>
    <n v="42"/>
    <x v="3"/>
    <s v="Orange Internal tests"/>
    <s v="vendor3 Joyn"/>
    <d v="2013-12-05T00:00:00"/>
    <s v="G2-Medium"/>
    <x v="2"/>
    <n v="816"/>
  </r>
  <r>
    <n v="43"/>
    <x v="3"/>
    <s v="Orange Internal tests"/>
    <s v="vendor3 Joyn"/>
    <d v="2013-12-05T00:00:00"/>
    <s v="G2-Medium"/>
    <x v="1"/>
    <n v="816"/>
  </r>
  <r>
    <n v="44"/>
    <x v="3"/>
    <s v="Orange Internal tests"/>
    <s v="vendor3 Joyn"/>
    <d v="2013-12-05T00:00:00"/>
    <s v="G2-Medium"/>
    <x v="2"/>
    <n v="816"/>
  </r>
  <r>
    <n v="45"/>
    <x v="3"/>
    <s v="Orange Internal tests"/>
    <s v="vendor3 Joyn"/>
    <d v="2013-12-06T00:00:00"/>
    <s v="G1-Major"/>
    <x v="1"/>
    <n v="815"/>
  </r>
  <r>
    <n v="46"/>
    <x v="3"/>
    <s v="Orange Internal tests"/>
    <s v="vendor3 Joyn"/>
    <d v="2013-12-06T00:00:00"/>
    <s v="G1-Major"/>
    <x v="1"/>
    <n v="815"/>
  </r>
  <r>
    <n v="47"/>
    <x v="3"/>
    <s v="Orange Internal tests"/>
    <s v="vendor3 Joyn"/>
    <d v="2013-12-06T00:00:00"/>
    <s v="G2-Medium"/>
    <x v="2"/>
    <n v="815"/>
  </r>
  <r>
    <n v="48"/>
    <x v="3"/>
    <s v="Orange Internal tests"/>
    <s v="vendor3 Joyn"/>
    <d v="2013-12-10T00:00:00"/>
    <s v="G2-Medium"/>
    <x v="1"/>
    <n v="811"/>
  </r>
  <r>
    <n v="49"/>
    <x v="3"/>
    <s v="Orange Internal tests"/>
    <s v="vendor3 Joyn"/>
    <d v="2013-12-10T00:00:00"/>
    <s v="G2-Medium"/>
    <x v="1"/>
    <n v="811"/>
  </r>
  <r>
    <n v="50"/>
    <x v="3"/>
    <s v="Orange Internal tests"/>
    <s v="vendor3 Joyn"/>
    <d v="2013-12-10T00:00:00"/>
    <s v="G1-Major"/>
    <x v="1"/>
    <n v="811"/>
  </r>
  <r>
    <n v="51"/>
    <x v="3"/>
    <s v="Orange Internal tests"/>
    <s v="vendor3 Joyn"/>
    <d v="2013-12-11T00:00:00"/>
    <s v="G1-Major"/>
    <x v="1"/>
    <n v="810"/>
  </r>
  <r>
    <n v="52"/>
    <x v="3"/>
    <s v="Orange Internal tests"/>
    <s v="vendor3 Joyn"/>
    <d v="2013-12-13T00:00:00"/>
    <s v="G2-Medium"/>
    <x v="1"/>
    <n v="808"/>
  </r>
  <r>
    <n v="53"/>
    <x v="3"/>
    <s v="Orange Internal tests"/>
    <s v="vendor3 Joyn"/>
    <d v="2013-12-16T00:00:00"/>
    <s v="G2-Medium"/>
    <x v="1"/>
    <n v="805"/>
  </r>
  <r>
    <n v="54"/>
    <x v="0"/>
    <s v="Android"/>
    <s v="vendor3"/>
    <d v="2013-12-16T00:00:00"/>
    <s v="G1-Major"/>
    <x v="0"/>
    <n v="805"/>
  </r>
  <r>
    <n v="55"/>
    <x v="0"/>
    <s v="Android"/>
    <s v="vendor3"/>
    <d v="2013-12-16T00:00:00"/>
    <s v="G3-Minor"/>
    <x v="1"/>
    <n v="805"/>
  </r>
  <r>
    <n v="56"/>
    <x v="0"/>
    <s v="FUT vendor3 Joyn internal"/>
    <s v="FUT"/>
    <d v="2013-12-16T00:00:00"/>
    <s v="G1-Major"/>
    <x v="2"/>
    <n v="805"/>
  </r>
  <r>
    <n v="57"/>
    <x v="0"/>
    <s v="FUT vendor3"/>
    <s v="FUT"/>
    <d v="2013-12-16T00:00:00"/>
    <s v="G3-Minor"/>
    <x v="0"/>
    <n v="805"/>
  </r>
  <r>
    <n v="58"/>
    <x v="0"/>
    <s v="FUT vendor3 Joyn internal"/>
    <s v="FUT"/>
    <d v="2013-12-16T00:00:00"/>
    <s v="G3-Minor"/>
    <x v="2"/>
    <n v="805"/>
  </r>
  <r>
    <n v="59"/>
    <x v="0"/>
    <s v="FUT vendor3"/>
    <s v="FUT"/>
    <d v="2013-12-18T00:00:00"/>
    <s v="G0-Critical"/>
    <x v="0"/>
    <n v="803"/>
  </r>
  <r>
    <n v="60"/>
    <x v="0"/>
    <s v="FUT vendor3"/>
    <s v="FUT"/>
    <d v="2013-12-18T00:00:00"/>
    <s v="G0-Critical"/>
    <x v="0"/>
    <n v="803"/>
  </r>
  <r>
    <n v="61"/>
    <x v="0"/>
    <s v="FUT vendor3"/>
    <s v="FUT"/>
    <d v="2013-12-18T00:00:00"/>
    <s v="G1-Major"/>
    <x v="0"/>
    <n v="803"/>
  </r>
  <r>
    <n v="62"/>
    <x v="0"/>
    <s v="FUT vendor3"/>
    <s v="FUT"/>
    <d v="2013-12-18T00:00:00"/>
    <s v="G0-Critical"/>
    <x v="0"/>
    <n v="803"/>
  </r>
  <r>
    <n v="63"/>
    <x v="0"/>
    <s v="FUT vendor3"/>
    <s v="FUT"/>
    <d v="2013-12-18T00:00:00"/>
    <s v="G3-Minor"/>
    <x v="0"/>
    <n v="803"/>
  </r>
  <r>
    <n v="64"/>
    <x v="0"/>
    <s v="FUT vendor3"/>
    <s v="FUT"/>
    <d v="2013-12-18T00:00:00"/>
    <s v="G0-Critical"/>
    <x v="0"/>
    <n v="803"/>
  </r>
  <r>
    <n v="65"/>
    <x v="3"/>
    <s v="Orange Internal tests"/>
    <s v="vendor3 Joyn"/>
    <d v="2014-01-07T00:00:00"/>
    <s v="G2-Medium"/>
    <x v="2"/>
    <n v="783"/>
  </r>
  <r>
    <n v="66"/>
    <x v="0"/>
    <s v="iOS"/>
    <s v="vendor3"/>
    <d v="2014-01-07T00:00:00"/>
    <s v="G1-Major"/>
    <x v="0"/>
    <n v="783"/>
  </r>
  <r>
    <n v="67"/>
    <x v="3"/>
    <s v="Orange Internal tests"/>
    <s v="vendor3 Joyn"/>
    <d v="2014-01-07T00:00:00"/>
    <s v="G1-Major"/>
    <x v="2"/>
    <n v="783"/>
  </r>
  <r>
    <n v="68"/>
    <x v="3"/>
    <s v="Orange Internal tests"/>
    <s v="vendor3 Joyn"/>
    <d v="2014-01-07T00:00:00"/>
    <s v="G1-Major"/>
    <x v="1"/>
    <n v="783"/>
  </r>
  <r>
    <n v="69"/>
    <x v="3"/>
    <s v="Orange Internal tests"/>
    <s v="vendor3 Joyn"/>
    <d v="2014-01-07T00:00:00"/>
    <s v="G1-Major"/>
    <x v="2"/>
    <n v="783"/>
  </r>
  <r>
    <n v="70"/>
    <x v="3"/>
    <s v="Orange Internal tests"/>
    <s v="vendor3 Joyn"/>
    <d v="2014-01-09T00:00:00"/>
    <s v="G1-Major"/>
    <x v="2"/>
    <n v="781"/>
  </r>
  <r>
    <n v="71"/>
    <x v="3"/>
    <s v="Orange Internal tests"/>
    <s v="vendor3 Joyn"/>
    <d v="2014-01-09T00:00:00"/>
    <s v="G3-Minor"/>
    <x v="2"/>
    <n v="781"/>
  </r>
  <r>
    <n v="72"/>
    <x v="3"/>
    <s v="Orange Internal tests"/>
    <s v="vendor3 Joyn"/>
    <d v="2014-01-09T00:00:00"/>
    <s v="G0-Critical"/>
    <x v="2"/>
    <n v="781"/>
  </r>
  <r>
    <n v="73"/>
    <x v="3"/>
    <s v="Orange Internal tests"/>
    <s v="vendor3 Joyn"/>
    <d v="2014-01-09T00:00:00"/>
    <s v="G1-Major"/>
    <x v="2"/>
    <n v="781"/>
  </r>
  <r>
    <n v="74"/>
    <x v="3"/>
    <s v="Orange Internal tests"/>
    <s v="vendor3 Joyn"/>
    <d v="2014-01-09T00:00:00"/>
    <s v="G1-Major"/>
    <x v="2"/>
    <n v="781"/>
  </r>
  <r>
    <n v="75"/>
    <x v="3"/>
    <s v="Orange Internal tests"/>
    <s v="vendor3 Joyn"/>
    <d v="2014-01-09T00:00:00"/>
    <s v="G0-Critical"/>
    <x v="2"/>
    <n v="781"/>
  </r>
  <r>
    <n v="76"/>
    <x v="3"/>
    <s v="Orange Internal tests"/>
    <s v="vendor3 Joyn"/>
    <d v="2014-01-10T00:00:00"/>
    <s v="G1-Major"/>
    <x v="2"/>
    <n v="780"/>
  </r>
  <r>
    <n v="77"/>
    <x v="3"/>
    <s v="Orange Internal tests"/>
    <s v="vendor3 Joyn"/>
    <d v="2014-01-10T00:00:00"/>
    <s v="G1-Major"/>
    <x v="2"/>
    <n v="780"/>
  </r>
  <r>
    <n v="78"/>
    <x v="3"/>
    <s v="Orange Internal tests"/>
    <s v="vendor3 Joyn"/>
    <d v="2014-01-10T00:00:00"/>
    <s v="G2-Medium"/>
    <x v="2"/>
    <n v="780"/>
  </r>
  <r>
    <n v="79"/>
    <x v="3"/>
    <s v="Orange Internal tests"/>
    <s v="vendor3 Joyn"/>
    <d v="2014-01-10T00:00:00"/>
    <s v="G3-Minor"/>
    <x v="2"/>
    <n v="780"/>
  </r>
  <r>
    <n v="80"/>
    <x v="3"/>
    <s v="Orange Internal tests"/>
    <s v="vendor3 Joyn"/>
    <d v="2014-01-13T00:00:00"/>
    <s v="G1-Major"/>
    <x v="2"/>
    <n v="777"/>
  </r>
  <r>
    <n v="81"/>
    <x v="3"/>
    <s v="Orange Internal tests"/>
    <s v="vendor3 Joyn"/>
    <d v="2014-01-13T00:00:00"/>
    <s v="G2-Medium"/>
    <x v="2"/>
    <n v="777"/>
  </r>
  <r>
    <n v="82"/>
    <x v="3"/>
    <s v="Orange Internal tests"/>
    <s v="vendor3 Joyn"/>
    <d v="2014-01-13T00:00:00"/>
    <s v="G1-Major"/>
    <x v="1"/>
    <n v="777"/>
  </r>
  <r>
    <n v="83"/>
    <x v="3"/>
    <s v="Orange Internal tests"/>
    <s v="vendor3 Joyn"/>
    <d v="2014-01-14T00:00:00"/>
    <s v="G1-Major"/>
    <x v="1"/>
    <n v="776"/>
  </r>
  <r>
    <n v="84"/>
    <x v="3"/>
    <s v="Function tests"/>
    <s v="vendor3 Joyn"/>
    <d v="2014-01-15T00:00:00"/>
    <s v="G0-Critical"/>
    <x v="2"/>
    <n v="775"/>
  </r>
  <r>
    <n v="85"/>
    <x v="4"/>
    <s v="Function tests"/>
    <s v="vendor3 Joyn"/>
    <d v="2014-01-15T00:00:00"/>
    <s v="G0-Critical"/>
    <x v="2"/>
    <n v="775"/>
  </r>
  <r>
    <n v="86"/>
    <x v="5"/>
    <s v="Function tests"/>
    <s v="vendor3 Joyn"/>
    <d v="2014-01-15T00:00:00"/>
    <s v="G2-Medium"/>
    <x v="2"/>
    <n v="775"/>
  </r>
  <r>
    <n v="87"/>
    <x v="0"/>
    <s v="Function tests"/>
    <s v="vendor3 Joyn"/>
    <d v="2014-01-15T00:00:00"/>
    <s v="G2-Medium"/>
    <x v="2"/>
    <n v="775"/>
  </r>
  <r>
    <n v="88"/>
    <x v="0"/>
    <s v="Function tests"/>
    <s v="vendor3 Joyn"/>
    <d v="2014-01-15T00:00:00"/>
    <s v="G0-Critical"/>
    <x v="2"/>
    <n v="775"/>
  </r>
  <r>
    <n v="89"/>
    <x v="3"/>
    <s v="Function tests"/>
    <s v="vendor3 Joyn"/>
    <d v="2014-01-15T00:00:00"/>
    <s v="G0-Critical"/>
    <x v="2"/>
    <n v="775"/>
  </r>
  <r>
    <n v="90"/>
    <x v="0"/>
    <s v="Function tests"/>
    <s v="vendor3 Joyn"/>
    <d v="2014-01-16T00:00:00"/>
    <s v="G2-Medium"/>
    <x v="2"/>
    <n v="774"/>
  </r>
  <r>
    <n v="91"/>
    <x v="0"/>
    <s v="FUT vendor3 Joyn internal"/>
    <s v="FUT"/>
    <d v="2014-01-20T00:00:00"/>
    <s v="G1-Major"/>
    <x v="2"/>
    <n v="770"/>
  </r>
  <r>
    <n v="92"/>
    <x v="3"/>
    <s v="Orange Internal tests"/>
    <s v="vendor3 Joyn"/>
    <d v="2014-01-24T00:00:00"/>
    <s v="G1-Major"/>
    <x v="2"/>
    <n v="766"/>
  </r>
  <r>
    <n v="93"/>
    <x v="3"/>
    <s v="Orange Internal tests"/>
    <s v="vendor3 Joyn"/>
    <d v="2014-01-24T00:00:00"/>
    <s v="G0-Critical"/>
    <x v="2"/>
    <n v="766"/>
  </r>
  <r>
    <n v="94"/>
    <x v="3"/>
    <s v="Orange Internal tests"/>
    <s v="vendor3 Joyn"/>
    <d v="2014-01-24T00:00:00"/>
    <s v="G1-Major"/>
    <x v="2"/>
    <n v="766"/>
  </r>
  <r>
    <n v="95"/>
    <x v="3"/>
    <s v="Orange Internal tests"/>
    <s v="vendor3 Joyn"/>
    <d v="2014-01-24T00:00:00"/>
    <s v="G1-Major"/>
    <x v="2"/>
    <n v="766"/>
  </r>
  <r>
    <m/>
    <x v="6"/>
    <m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PivotTable21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B7:AC17" firstHeaderRow="1" firstDataRow="1" firstDataCol="1"/>
  <pivotFields count="2">
    <pivotField axis="axisRow" numFmtId="14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number of defect" fld="1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6" cacheId="1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 chartFormat="1">
  <location ref="A44:B46" firstHeaderRow="1" firstDataRow="2" firstDataCol="1"/>
  <pivotFields count="10">
    <pivotField showAll="0"/>
    <pivotField showAll="0"/>
    <pivotField showAll="0"/>
    <pivotField showAll="0"/>
    <pivotField showAll="0"/>
    <pivotField showAll="0"/>
    <pivotField axis="axisCol" multipleItemSelectionAllowed="1" showAll="0">
      <items count="5">
        <item h="1" x="1"/>
        <item x="2"/>
        <item x="0"/>
        <item h="1" x="3"/>
        <item t="default"/>
      </items>
    </pivotField>
    <pivotField showAll="0" defaultSubtotal="0"/>
    <pivotField axis="axisRow" showAll="0">
      <items count="8">
        <item m="1" x="5"/>
        <item m="1" x="6"/>
        <item m="1" x="4"/>
        <item m="1" x="1"/>
        <item m="1" x="3"/>
        <item m="1" x="2"/>
        <item h="1" x="0"/>
        <item t="default"/>
      </items>
    </pivotField>
    <pivotField showAll="0"/>
  </pivotFields>
  <rowFields count="1">
    <field x="8"/>
  </rowFields>
  <rowItems count="1">
    <i t="grand">
      <x/>
    </i>
  </rowItems>
  <colFields count="1">
    <field x="6"/>
  </colFields>
  <colItems count="1">
    <i t="grand">
      <x/>
    </i>
  </colItems>
  <chartFormats count="1">
    <chartFormat chart="0" format="12" series="1">
      <pivotArea type="data" outline="0" fieldPosition="0"/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2" cacheId="12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 chartFormat="1">
  <location ref="A2:C5" firstHeaderRow="1" firstDataRow="2" firstDataCol="1"/>
  <pivotFields count="3">
    <pivotField axis="axisRow" showAll="0">
      <items count="9">
        <item m="1" x="2"/>
        <item x="0"/>
        <item h="1" x="1"/>
        <item h="1" m="1" x="3"/>
        <item h="1" m="1" x="7"/>
        <item h="1" m="1" x="5"/>
        <item h="1" m="1" x="4"/>
        <item h="1" m="1" x="6"/>
        <item t="default"/>
      </items>
    </pivotField>
    <pivotField axis="axisCol" showAll="0">
      <items count="5">
        <item x="1"/>
        <item x="0"/>
        <item m="1" x="2"/>
        <item m="1" x="3"/>
        <item t="default"/>
      </items>
    </pivotField>
    <pivotField dataField="1" showAll="0"/>
  </pivotFields>
  <rowFields count="1">
    <field x="0"/>
  </rowFields>
  <rowItems count="2">
    <i>
      <x v="1"/>
    </i>
    <i t="grand">
      <x/>
    </i>
  </rowItems>
  <colFields count="1">
    <field x="1"/>
  </colFields>
  <colItems count="2">
    <i>
      <x v="1"/>
    </i>
    <i t="grand">
      <x/>
    </i>
  </colItems>
  <dataFields count="1">
    <dataField name="Defects modified Today" fld="2" subtotal="count" baseField="0" baseItem="0"/>
  </dataFields>
  <formats count="6">
    <format dxfId="62">
      <pivotArea outline="0" collapsedLevelsAreSubtotals="1" fieldPosition="0"/>
    </format>
    <format dxfId="61">
      <pivotArea field="0" type="button" dataOnly="0" labelOnly="1" outline="0" axis="axisRow" fieldPosition="0"/>
    </format>
    <format dxfId="60">
      <pivotArea dataOnly="0" labelOnly="1" fieldPosition="0">
        <references count="1">
          <reference field="0" count="0"/>
        </references>
      </pivotArea>
    </format>
    <format dxfId="59">
      <pivotArea dataOnly="0" labelOnly="1" grandRow="1" outline="0" fieldPosition="0"/>
    </format>
    <format dxfId="58">
      <pivotArea dataOnly="0" labelOnly="1" fieldPosition="0">
        <references count="1">
          <reference field="1" count="0"/>
        </references>
      </pivotArea>
    </format>
    <format dxfId="57">
      <pivotArea dataOnly="0" labelOnly="1" grandCol="1" outline="0" fieldPosition="0"/>
    </format>
  </formats>
  <chartFormats count="3"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3" cacheId="1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R5:W11" firstHeaderRow="1" firstDataRow="2" firstDataCol="1"/>
  <pivotFields count="4">
    <pivotField axis="axisRow" numFmtId="14" showAll="0">
      <items count="5">
        <item x="0"/>
        <item x="1"/>
        <item x="2"/>
        <item x="3"/>
        <item t="default"/>
      </items>
    </pivotField>
    <pivotField showAll="0"/>
    <pivotField axis="axisCol" showAll="0">
      <items count="5">
        <item x="3"/>
        <item x="0"/>
        <item x="1"/>
        <item x="2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count" fld="3" baseField="0" baseItem="0"/>
  </dataFields>
  <chartFormats count="13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9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2" count="1" selected="0">
            <x v="0"/>
          </reference>
        </references>
      </pivotArea>
    </chartFormat>
    <chartFormat chart="0" format="10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2" count="1" selected="0">
            <x v="1"/>
          </reference>
        </references>
      </pivotArea>
    </chartFormat>
    <chartFormat chart="0" format="1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2" count="1" selected="0">
            <x v="2"/>
          </reference>
        </references>
      </pivotArea>
    </chartFormat>
    <chartFormat chart="0" format="12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2" cacheId="1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P5:Q12" firstHeaderRow="1" firstDataRow="1" firstDataCol="1"/>
  <pivotFields count="2">
    <pivotField axis="axisRow" numFmtId="14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Executed TC" fld="1" baseField="0" baseItem="0"/>
  </dataFields>
  <formats count="6">
    <format dxfId="53">
      <pivotArea collapsedLevelsAreSubtotals="1" fieldPosition="0">
        <references count="1">
          <reference field="0" count="0"/>
        </references>
      </pivotArea>
    </format>
    <format dxfId="52">
      <pivotArea dataOnly="0" labelOnly="1" fieldPosition="0">
        <references count="1">
          <reference field="0" count="0"/>
        </references>
      </pivotArea>
    </format>
    <format dxfId="51">
      <pivotArea field="0" type="button" dataOnly="0" labelOnly="1" outline="0" axis="axisRow" fieldPosition="0"/>
    </format>
    <format dxfId="50">
      <pivotArea dataOnly="0" labelOnly="1" outline="0" axis="axisValues" fieldPosition="0"/>
    </format>
    <format dxfId="49">
      <pivotArea dataOnly="0" grandRow="1" axis="axisRow" fieldPosition="0"/>
    </format>
    <format dxfId="48">
      <pivotArea dataOnly="0" labelOnly="1" fieldPosition="0">
        <references count="1">
          <reference field="0" count="0"/>
        </references>
      </pivotArea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6" cacheId="1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 rowHeaderCaption="Test cases modified Today">
  <location ref="A1:B4" firstHeaderRow="1" firstDataRow="1" firstDataCol="1"/>
  <pivotFields count="2">
    <pivotField axis="axisRow" showAll="0">
      <items count="8">
        <item x="0"/>
        <item x="1"/>
        <item m="1" x="4"/>
        <item m="1" x="2"/>
        <item m="1" x="3"/>
        <item m="1" x="6"/>
        <item m="1" x="5"/>
        <item t="default"/>
      </items>
    </pivotField>
    <pivotField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Sum of COUNT(*)" fld="1" baseField="0" baseItem="0"/>
  </dataFields>
  <formats count="3">
    <format dxfId="56">
      <pivotArea type="all" dataOnly="0" outline="0" fieldPosition="0"/>
    </format>
    <format dxfId="55">
      <pivotArea field="0" type="button" dataOnly="0" labelOnly="1" outline="0" axis="axisRow" fieldPosition="0"/>
    </format>
    <format dxfId="54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4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3">
  <location ref="C9:D14" firstHeaderRow="1" firstDataRow="1" firstDataCol="1"/>
  <pivotFields count="2">
    <pivotField axis="axisRow" showAll="0">
      <items count="7">
        <item x="3"/>
        <item x="1"/>
        <item h="1" x="0"/>
        <item x="2"/>
        <item x="4"/>
        <item m="1" x="5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3"/>
    </i>
    <i>
      <x v="4"/>
    </i>
    <i t="grand">
      <x/>
    </i>
  </rowItems>
  <colItems count="1">
    <i/>
  </colItems>
  <dataFields count="1">
    <dataField name="Sum of Count" fld="1" baseField="0" baseItem="0"/>
  </dataFields>
  <formats count="28">
    <format dxfId="37">
      <pivotArea type="all" dataOnly="0" outline="0" fieldPosition="0"/>
    </format>
    <format dxfId="36">
      <pivotArea type="all" dataOnly="0" outline="0" fieldPosition="0"/>
    </format>
    <format dxfId="35">
      <pivotArea dataOnly="0" labelOnly="1" fieldPosition="0">
        <references count="1">
          <reference field="0" count="1">
            <x v="0"/>
          </reference>
        </references>
      </pivotArea>
    </format>
    <format dxfId="34">
      <pivotArea dataOnly="0" labelOnly="1" fieldPosition="0">
        <references count="1">
          <reference field="0" count="1">
            <x v="4"/>
          </reference>
        </references>
      </pivotArea>
    </format>
    <format dxfId="33">
      <pivotArea dataOnly="0" fieldPosition="0">
        <references count="1">
          <reference field="0" count="1">
            <x v="2"/>
          </reference>
        </references>
      </pivotArea>
    </format>
    <format dxfId="32">
      <pivotArea dataOnly="0" fieldPosition="0">
        <references count="1">
          <reference field="0" count="1">
            <x v="1"/>
          </reference>
        </references>
      </pivotArea>
    </format>
    <format dxfId="31">
      <pivotArea dataOnly="0" fieldPosition="0">
        <references count="1">
          <reference field="0" count="1">
            <x v="3"/>
          </reference>
        </references>
      </pivotArea>
    </format>
    <format dxfId="30">
      <pivotArea field="0" type="button" dataOnly="0" labelOnly="1" outline="0" axis="axisRow" fieldPosition="0"/>
    </format>
    <format dxfId="29">
      <pivotArea dataOnly="0" labelOnly="1" outline="0" axis="axisValues" fieldPosition="0"/>
    </format>
    <format dxfId="28">
      <pivotArea field="0" type="button" dataOnly="0" labelOnly="1" outline="0" axis="axisRow" fieldPosition="0"/>
    </format>
    <format dxfId="27">
      <pivotArea dataOnly="0" labelOnly="1" outline="0" axis="axisValues" fieldPosition="0"/>
    </format>
    <format dxfId="26">
      <pivotArea outline="0" collapsedLevelsAreSubtotals="1" fieldPosition="0"/>
    </format>
    <format dxfId="25">
      <pivotArea dataOnly="0" labelOnly="1" fieldPosition="0">
        <references count="1">
          <reference field="0" count="0"/>
        </references>
      </pivotArea>
    </format>
    <format dxfId="24">
      <pivotArea dataOnly="0" labelOnly="1" grandRow="1" outline="0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dataOnly="0" labelOnly="1" grandRow="1" outline="0" fieldPosition="0"/>
    </format>
    <format dxfId="21">
      <pivotArea collapsedLevelsAreSubtotals="1" fieldPosition="0">
        <references count="1">
          <reference field="0" count="0"/>
        </references>
      </pivotArea>
    </format>
    <format dxfId="20">
      <pivotArea field="0" type="button" dataOnly="0" labelOnly="1" outline="0" axis="axisRow" fieldPosition="0"/>
    </format>
    <format dxfId="19">
      <pivotArea dataOnly="0" labelOnly="1" outline="0" axis="axisValues" fieldPosition="0"/>
    </format>
    <format dxfId="18">
      <pivotArea grandRow="1" outline="0" collapsedLevelsAreSubtotals="1" fieldPosition="0"/>
    </format>
    <format dxfId="17">
      <pivotArea dataOnly="0" labelOnly="1" grandRow="1" outline="0" fieldPosition="0"/>
    </format>
    <format dxfId="16">
      <pivotArea collapsedLevelsAreSubtotals="1" fieldPosition="0">
        <references count="1">
          <reference field="0" count="1">
            <x v="1"/>
          </reference>
        </references>
      </pivotArea>
    </format>
    <format dxfId="15">
      <pivotArea dataOnly="0" labelOnly="1" fieldPosition="0">
        <references count="1">
          <reference field="0" count="1">
            <x v="1"/>
          </reference>
        </references>
      </pivotArea>
    </format>
    <format dxfId="14">
      <pivotArea collapsedLevelsAreSubtotals="1" fieldPosition="0">
        <references count="1">
          <reference field="0" count="1">
            <x v="0"/>
          </reference>
        </references>
      </pivotArea>
    </format>
    <format dxfId="13">
      <pivotArea collapsedLevelsAreSubtotals="1" fieldPosition="0">
        <references count="1">
          <reference field="0" count="1">
            <x v="3"/>
          </reference>
        </references>
      </pivotArea>
    </format>
    <format dxfId="12">
      <pivotArea collapsedLevelsAreSubtotals="1" fieldPosition="0">
        <references count="1">
          <reference field="0" count="1">
            <x v="4"/>
          </reference>
        </references>
      </pivotArea>
    </format>
    <format dxfId="11">
      <pivotArea type="all" dataOnly="0" outline="0" fieldPosition="0"/>
    </format>
    <format dxfId="10">
      <pivotArea type="all" dataOnly="0" outline="0" fieldPosition="0"/>
    </format>
  </formats>
  <chartFormats count="6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9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 rowHeaderCaption="Status" colHeaderCaption="Severity">
  <location ref="C9:H17" firstHeaderRow="1" firstDataRow="2" firstDataCol="1"/>
  <pivotFields count="3">
    <pivotField showAll="0"/>
    <pivotField axis="axisRow" dataField="1" showAll="0">
      <items count="7">
        <item x="5"/>
        <item x="3"/>
        <item x="0"/>
        <item x="1"/>
        <item x="4"/>
        <item x="2"/>
        <item t="default"/>
      </items>
    </pivotField>
    <pivotField axis="axisCol" showAll="0">
      <items count="5">
        <item x="3"/>
        <item x="1"/>
        <item x="0"/>
        <item x="2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Count of Status" fld="1" subtotal="count" baseField="0" baseItem="0"/>
  </dataFields>
  <formats count="10">
    <format dxfId="9">
      <pivotArea type="all" dataOnly="0" outline="0" fieldPosition="0"/>
    </format>
    <format dxfId="8">
      <pivotArea type="origin" dataOnly="0" labelOnly="1" outline="0" fieldPosition="0"/>
    </format>
    <format dxfId="7">
      <pivotArea field="2" type="button" dataOnly="0" labelOnly="1" outline="0" axis="axisCol" fieldPosition="0"/>
    </format>
    <format dxfId="6">
      <pivotArea type="topRight" dataOnly="0" labelOnly="1" outline="0" fieldPosition="0"/>
    </format>
    <format dxfId="5">
      <pivotArea field="1" type="button" dataOnly="0" labelOnly="1" outline="0" axis="axisRow" fieldPosition="0"/>
    </format>
    <format dxfId="4">
      <pivotArea dataOnly="0" labelOnly="1" fieldPosition="0">
        <references count="1">
          <reference field="2" count="0"/>
        </references>
      </pivotArea>
    </format>
    <format dxfId="3">
      <pivotArea dataOnly="0" labelOnly="1" grandCol="1" outline="0" fieldPosition="0"/>
    </format>
    <format dxfId="2">
      <pivotArea grandRow="1" outline="0" collapsedLevelsAreSubtotals="1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type="all" dataOnly="0" outline="0" fieldPosition="0"/>
    </format>
  </formats>
  <chartFormats count="4">
    <chartFormat chart="0" format="14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0" format="15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16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0" format="17" series="1">
      <pivotArea type="data" outline="0" fieldPosition="0">
        <references count="1"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5" cacheId="1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 chartFormat="1">
  <location ref="A11:C14" firstHeaderRow="1" firstDataRow="2" firstDataCol="1"/>
  <pivotFields count="10">
    <pivotField showAll="0"/>
    <pivotField showAll="0"/>
    <pivotField showAll="0"/>
    <pivotField showAll="0"/>
    <pivotField showAll="0"/>
    <pivotField showAll="0"/>
    <pivotField axis="axisCol" multipleItemSelectionAllowed="1" showAll="0">
      <items count="5">
        <item h="1" x="1"/>
        <item x="2"/>
        <item x="0"/>
        <item h="1" x="3"/>
        <item t="default"/>
      </items>
    </pivotField>
    <pivotField showAll="0" defaultSubtotal="0"/>
    <pivotField showAll="0"/>
    <pivotField axis="axisRow" showAll="0">
      <items count="9">
        <item m="1" x="6"/>
        <item x="3"/>
        <item m="1" x="5"/>
        <item m="1" x="7"/>
        <item h="1" x="4"/>
        <item h="1" x="0"/>
        <item h="1" x="1"/>
        <item h="1" x="2"/>
        <item t="default"/>
      </items>
    </pivotField>
  </pivotFields>
  <rowFields count="1">
    <field x="9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chartFormats count="1">
    <chartFormat chart="0" format="14" series="1">
      <pivotArea type="data" outline="0" fieldPosition="0">
        <references count="1">
          <reference field="6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4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 chartFormat="2">
  <location ref="A31:D38" firstHeaderRow="1" firstDataRow="2" firstDataCol="1"/>
  <pivotFields count="8">
    <pivotField showAll="0"/>
    <pivotField axis="axisRow" showAll="0">
      <items count="14">
        <item m="1" x="11"/>
        <item m="1" x="10"/>
        <item m="1" x="9"/>
        <item m="1" x="12"/>
        <item m="1" x="7"/>
        <item m="1" x="8"/>
        <item x="6"/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axis="axisCol" multipleItemSelectionAllowed="1" showAll="0">
      <items count="5">
        <item h="1" x="1"/>
        <item x="2"/>
        <item x="0"/>
        <item h="1" x="3"/>
        <item t="default"/>
      </items>
    </pivotField>
    <pivotField showAll="0" defaultSubtotal="0"/>
  </pivotFields>
  <rowFields count="1">
    <field x="1"/>
  </rowFields>
  <rowItems count="6">
    <i>
      <x v="7"/>
    </i>
    <i>
      <x v="8"/>
    </i>
    <i>
      <x v="10"/>
    </i>
    <i>
      <x v="11"/>
    </i>
    <i>
      <x v="12"/>
    </i>
    <i t="grand">
      <x/>
    </i>
  </rowItems>
  <colFields count="1">
    <field x="6"/>
  </colFields>
  <colItems count="3">
    <i>
      <x v="1"/>
    </i>
    <i>
      <x v="2"/>
    </i>
    <i t="grand">
      <x/>
    </i>
  </colItems>
  <chartFormats count="2">
    <chartFormat chart="0" format="18" series="1">
      <pivotArea type="data" outline="0" fieldPosition="0">
        <references count="1">
          <reference field="6" count="1" selected="0">
            <x v="1"/>
          </reference>
        </references>
      </pivotArea>
    </chartFormat>
    <chartFormat chart="0" format="19" series="1">
      <pivotArea type="data" outline="0" fieldPosition="0">
        <references count="1">
          <reference field="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le1833" displayName="Table1833" ref="C32:G39" totalsRowShown="0" headerRowDxfId="47" dataDxfId="45" headerRowBorderDxfId="46" tableBorderDxfId="44" totalsRowBorderDxfId="43">
  <tableColumns count="5">
    <tableColumn id="1" name="Execution Status of TCs /Test Steps" dataDxfId="42"/>
    <tableColumn id="2" name="Count_x000a_TCs" dataDxfId="41"/>
    <tableColumn id="3" name="%" dataDxfId="40">
      <calculatedColumnFormula>ROUND(D33/SUM($D$33:$D$38)*100,0)</calculatedColumnFormula>
    </tableColumn>
    <tableColumn id="4" name="Count_x000a_Steps" dataDxfId="39"/>
    <tableColumn id="5" name="% " dataDxfId="38">
      <calculatedColumnFormula>ROUND(F33/SUM($F$33:$F$38)*100,0)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0.xml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4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opLeftCell="J1" zoomScale="80" zoomScaleNormal="80" workbookViewId="0">
      <selection activeCell="V15" sqref="V15"/>
    </sheetView>
  </sheetViews>
  <sheetFormatPr defaultRowHeight="14.4"/>
  <cols>
    <col min="1" max="1" width="22.44140625" customWidth="1"/>
    <col min="2" max="2" width="16.33203125" bestFit="1" customWidth="1"/>
    <col min="3" max="5" width="11.33203125" bestFit="1" customWidth="1"/>
    <col min="11" max="11" width="13" customWidth="1"/>
    <col min="12" max="12" width="14.88671875" customWidth="1"/>
    <col min="13" max="13" width="11.33203125" customWidth="1"/>
    <col min="14" max="14" width="7.33203125" customWidth="1"/>
    <col min="15" max="16" width="6.44140625" customWidth="1"/>
    <col min="17" max="17" width="11.5546875" customWidth="1"/>
    <col min="18" max="18" width="11.33203125" customWidth="1"/>
    <col min="28" max="28" width="13" bestFit="1" customWidth="1"/>
    <col min="29" max="29" width="23.44140625" bestFit="1" customWidth="1"/>
  </cols>
  <sheetData>
    <row r="1" spans="1:29" s="45" customFormat="1"/>
    <row r="2" spans="1:29">
      <c r="A2" t="s">
        <v>82</v>
      </c>
      <c r="B2" t="s">
        <v>83</v>
      </c>
    </row>
    <row r="3" spans="1:29">
      <c r="A3" s="49" t="s">
        <v>33</v>
      </c>
      <c r="B3" s="49" t="s">
        <v>84</v>
      </c>
      <c r="C3" s="49" t="s">
        <v>27</v>
      </c>
    </row>
    <row r="4" spans="1:29">
      <c r="A4" s="46" t="s">
        <v>85</v>
      </c>
      <c r="B4" s="47">
        <v>1</v>
      </c>
      <c r="C4" s="47">
        <v>1</v>
      </c>
      <c r="M4" t="s">
        <v>86</v>
      </c>
      <c r="N4" t="s">
        <v>28</v>
      </c>
      <c r="O4" t="s">
        <v>87</v>
      </c>
      <c r="R4" t="s">
        <v>88</v>
      </c>
      <c r="S4" t="s">
        <v>89</v>
      </c>
    </row>
    <row r="5" spans="1:29">
      <c r="A5" s="46" t="s">
        <v>27</v>
      </c>
      <c r="B5" s="47">
        <v>1</v>
      </c>
      <c r="C5" s="47">
        <v>1</v>
      </c>
      <c r="M5">
        <v>125</v>
      </c>
      <c r="N5" t="s">
        <v>90</v>
      </c>
      <c r="O5" t="s">
        <v>91</v>
      </c>
      <c r="R5" s="48">
        <v>41653</v>
      </c>
      <c r="S5">
        <v>11</v>
      </c>
    </row>
    <row r="6" spans="1:29">
      <c r="M6">
        <v>254</v>
      </c>
      <c r="N6" t="s">
        <v>92</v>
      </c>
      <c r="O6" t="s">
        <v>93</v>
      </c>
      <c r="R6" s="48">
        <v>41654</v>
      </c>
      <c r="S6">
        <v>15</v>
      </c>
    </row>
    <row r="7" spans="1:29">
      <c r="M7">
        <v>1</v>
      </c>
      <c r="N7" t="s">
        <v>94</v>
      </c>
      <c r="O7" t="s">
        <v>95</v>
      </c>
      <c r="R7" s="48">
        <v>41655</v>
      </c>
      <c r="S7">
        <v>8</v>
      </c>
      <c r="AB7" t="s">
        <v>33</v>
      </c>
      <c r="AC7" t="s">
        <v>96</v>
      </c>
    </row>
    <row r="8" spans="1:29">
      <c r="M8">
        <v>2</v>
      </c>
      <c r="N8" t="s">
        <v>90</v>
      </c>
      <c r="O8" t="s">
        <v>97</v>
      </c>
      <c r="R8" s="48">
        <v>41656</v>
      </c>
      <c r="S8">
        <v>0</v>
      </c>
      <c r="AB8" s="204">
        <v>41653</v>
      </c>
      <c r="AC8" s="202">
        <v>11</v>
      </c>
    </row>
    <row r="9" spans="1:29">
      <c r="M9">
        <v>3</v>
      </c>
      <c r="N9" s="205" t="s">
        <v>92</v>
      </c>
      <c r="O9" s="205" t="s">
        <v>93</v>
      </c>
      <c r="P9" s="205"/>
      <c r="Q9" s="205"/>
      <c r="R9" s="48">
        <v>41657</v>
      </c>
      <c r="S9">
        <v>0</v>
      </c>
      <c r="AB9" s="204">
        <v>41654</v>
      </c>
      <c r="AC9" s="202">
        <v>15</v>
      </c>
    </row>
    <row r="10" spans="1:29">
      <c r="M10">
        <v>4</v>
      </c>
      <c r="N10" s="205" t="s">
        <v>94</v>
      </c>
      <c r="O10" s="206" t="s">
        <v>91</v>
      </c>
      <c r="P10" s="205"/>
      <c r="Q10" s="205"/>
      <c r="R10" s="48">
        <v>41658</v>
      </c>
      <c r="S10">
        <v>15</v>
      </c>
      <c r="AB10" s="204">
        <v>41655</v>
      </c>
      <c r="AC10" s="202">
        <v>8</v>
      </c>
    </row>
    <row r="11" spans="1:29">
      <c r="M11">
        <v>5</v>
      </c>
      <c r="N11" s="206" t="s">
        <v>98</v>
      </c>
      <c r="O11" s="206" t="s">
        <v>95</v>
      </c>
      <c r="P11" s="205"/>
      <c r="Q11" s="205"/>
      <c r="R11" s="48">
        <v>41659</v>
      </c>
      <c r="S11">
        <v>21</v>
      </c>
      <c r="AB11" s="204">
        <v>41656</v>
      </c>
      <c r="AC11" s="202">
        <v>0</v>
      </c>
    </row>
    <row r="12" spans="1:29">
      <c r="M12">
        <v>6</v>
      </c>
      <c r="N12" s="206" t="s">
        <v>85</v>
      </c>
      <c r="O12" s="206" t="s">
        <v>91</v>
      </c>
      <c r="P12" s="205"/>
      <c r="Q12" s="205"/>
      <c r="R12" s="48">
        <v>41660</v>
      </c>
      <c r="S12">
        <v>4</v>
      </c>
      <c r="AB12" s="204">
        <v>41657</v>
      </c>
      <c r="AC12" s="202">
        <v>0</v>
      </c>
    </row>
    <row r="13" spans="1:29">
      <c r="M13">
        <v>7</v>
      </c>
      <c r="N13" s="206" t="s">
        <v>99</v>
      </c>
      <c r="O13" s="206" t="s">
        <v>93</v>
      </c>
      <c r="P13" s="205"/>
      <c r="Q13" s="205"/>
      <c r="R13" s="48">
        <v>41661</v>
      </c>
      <c r="S13">
        <v>34</v>
      </c>
      <c r="AB13" s="204">
        <v>41658</v>
      </c>
      <c r="AC13" s="202">
        <v>15</v>
      </c>
    </row>
    <row r="14" spans="1:29">
      <c r="M14">
        <v>8</v>
      </c>
      <c r="N14" s="206" t="s">
        <v>90</v>
      </c>
      <c r="O14" s="206" t="s">
        <v>91</v>
      </c>
      <c r="P14" s="205"/>
      <c r="Q14" s="205"/>
      <c r="AB14" s="204">
        <v>41659</v>
      </c>
      <c r="AC14" s="202">
        <v>21</v>
      </c>
    </row>
    <row r="15" spans="1:29">
      <c r="M15">
        <v>9</v>
      </c>
      <c r="N15" s="206" t="s">
        <v>99</v>
      </c>
      <c r="O15" s="206" t="s">
        <v>95</v>
      </c>
      <c r="P15" s="205"/>
      <c r="Q15" s="205"/>
      <c r="AB15" s="204">
        <v>41660</v>
      </c>
      <c r="AC15" s="202">
        <v>4</v>
      </c>
    </row>
    <row r="16" spans="1:29">
      <c r="M16">
        <v>10</v>
      </c>
      <c r="N16" s="206" t="s">
        <v>92</v>
      </c>
      <c r="O16" s="206" t="s">
        <v>97</v>
      </c>
      <c r="P16" s="205"/>
      <c r="Q16" s="205"/>
      <c r="AB16" s="204">
        <v>41661</v>
      </c>
      <c r="AC16" s="202">
        <v>34</v>
      </c>
    </row>
    <row r="17" spans="14:29">
      <c r="N17" s="206"/>
      <c r="O17" s="206"/>
      <c r="P17" s="205"/>
      <c r="Q17" s="205"/>
      <c r="AB17" s="204" t="s">
        <v>27</v>
      </c>
      <c r="AC17" s="202">
        <v>108</v>
      </c>
    </row>
    <row r="18" spans="14:29">
      <c r="N18" s="206"/>
      <c r="O18" s="206"/>
      <c r="P18" s="205"/>
      <c r="Q18" s="205"/>
    </row>
    <row r="19" spans="14:29">
      <c r="N19" s="206"/>
      <c r="O19" s="206"/>
      <c r="P19" s="205"/>
      <c r="Q19" s="205"/>
    </row>
    <row r="20" spans="14:29">
      <c r="N20" s="205"/>
      <c r="O20" s="205"/>
      <c r="P20" s="205"/>
      <c r="Q20" s="205"/>
    </row>
    <row r="59" spans="14:17">
      <c r="N59" s="211"/>
      <c r="O59" s="202"/>
      <c r="P59" s="202"/>
      <c r="Q59" s="202"/>
    </row>
    <row r="60" spans="14:17">
      <c r="N60" s="211"/>
      <c r="O60" s="202"/>
      <c r="P60" s="202"/>
      <c r="Q60" s="202"/>
    </row>
    <row r="61" spans="14:17">
      <c r="N61" s="211"/>
      <c r="O61" s="202"/>
      <c r="P61" s="202"/>
      <c r="Q61" s="202"/>
    </row>
  </sheetData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302"/>
  <sheetViews>
    <sheetView showGridLines="0" topLeftCell="A19" zoomScaleNormal="100" workbookViewId="0">
      <selection activeCell="B8" sqref="B8"/>
    </sheetView>
  </sheetViews>
  <sheetFormatPr defaultRowHeight="14.4"/>
  <cols>
    <col min="1" max="1" width="2.6640625" style="28" customWidth="1"/>
    <col min="2" max="2" width="42.44140625" bestFit="1" customWidth="1"/>
    <col min="3" max="4" width="2.6640625" customWidth="1"/>
    <col min="5" max="5" width="2.6640625" style="205" customWidth="1"/>
    <col min="6" max="8" width="2.6640625" customWidth="1"/>
    <col min="9" max="9" width="2.6640625" style="205" customWidth="1"/>
    <col min="10" max="12" width="2.6640625" customWidth="1"/>
    <col min="13" max="13" width="2.6640625" style="205" customWidth="1"/>
    <col min="14" max="16" width="2.6640625" customWidth="1"/>
    <col min="17" max="17" width="2.6640625" style="205" customWidth="1"/>
    <col min="18" max="21" width="2.6640625" customWidth="1"/>
    <col min="22" max="22" width="2.6640625" style="205" customWidth="1"/>
    <col min="23" max="27" width="2.6640625" customWidth="1"/>
    <col min="28" max="63" width="9.109375" style="28"/>
  </cols>
  <sheetData>
    <row r="1" spans="1:29" ht="10.5" customHeight="1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</row>
    <row r="2" spans="1:29" ht="18" thickBot="1">
      <c r="A2" s="253"/>
      <c r="B2" s="212" t="s">
        <v>153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</row>
    <row r="3" spans="1:29" ht="15" customHeight="1">
      <c r="B3" s="441" t="s">
        <v>154</v>
      </c>
      <c r="C3" s="435" t="s">
        <v>155</v>
      </c>
      <c r="D3" s="436"/>
      <c r="E3" s="436"/>
      <c r="F3" s="435" t="s">
        <v>156</v>
      </c>
      <c r="G3" s="436"/>
      <c r="H3" s="436"/>
      <c r="I3" s="437"/>
      <c r="J3" s="436" t="s">
        <v>157</v>
      </c>
      <c r="K3" s="436"/>
      <c r="L3" s="436"/>
      <c r="M3" s="436"/>
      <c r="N3" s="435" t="s">
        <v>158</v>
      </c>
      <c r="O3" s="436"/>
      <c r="P3" s="436"/>
      <c r="Q3" s="437"/>
      <c r="R3" s="436" t="s">
        <v>159</v>
      </c>
      <c r="S3" s="436"/>
      <c r="T3" s="436"/>
      <c r="U3" s="436"/>
      <c r="V3" s="436"/>
      <c r="W3" s="435" t="s">
        <v>160</v>
      </c>
      <c r="X3" s="436"/>
      <c r="Y3" s="436"/>
      <c r="Z3" s="436"/>
      <c r="AA3" s="437"/>
    </row>
    <row r="4" spans="1:29" ht="22.5" customHeight="1" thickBot="1">
      <c r="B4" s="442"/>
      <c r="C4" s="269">
        <v>7</v>
      </c>
      <c r="D4" s="270">
        <v>8</v>
      </c>
      <c r="E4" s="272">
        <v>9</v>
      </c>
      <c r="F4" s="269">
        <v>10</v>
      </c>
      <c r="G4" s="270">
        <v>11</v>
      </c>
      <c r="H4" s="270">
        <v>12</v>
      </c>
      <c r="I4" s="271">
        <v>13</v>
      </c>
      <c r="J4" s="273">
        <v>14</v>
      </c>
      <c r="K4" s="270">
        <v>15</v>
      </c>
      <c r="L4" s="270">
        <v>16</v>
      </c>
      <c r="M4" s="272">
        <v>17</v>
      </c>
      <c r="N4" s="269">
        <v>18</v>
      </c>
      <c r="O4" s="270">
        <v>19</v>
      </c>
      <c r="P4" s="270">
        <v>20</v>
      </c>
      <c r="Q4" s="271">
        <v>21</v>
      </c>
      <c r="R4" s="273">
        <v>22</v>
      </c>
      <c r="S4" s="270">
        <v>23</v>
      </c>
      <c r="T4" s="270">
        <v>24</v>
      </c>
      <c r="U4" s="270">
        <v>25</v>
      </c>
      <c r="V4" s="272">
        <v>26</v>
      </c>
      <c r="W4" s="269">
        <v>27</v>
      </c>
      <c r="X4" s="270">
        <v>28</v>
      </c>
      <c r="Y4" s="270">
        <v>29</v>
      </c>
      <c r="Z4" s="270">
        <v>30</v>
      </c>
      <c r="AA4" s="271">
        <v>31</v>
      </c>
    </row>
    <row r="5" spans="1:29">
      <c r="B5" s="249" t="s">
        <v>253</v>
      </c>
      <c r="C5" s="438" t="s">
        <v>161</v>
      </c>
      <c r="D5" s="439"/>
      <c r="E5" s="439"/>
      <c r="F5" s="439"/>
      <c r="G5" s="439"/>
      <c r="H5" s="439"/>
      <c r="I5" s="439"/>
      <c r="J5" s="439"/>
      <c r="K5" s="440"/>
      <c r="L5" s="255"/>
      <c r="M5" s="256"/>
      <c r="N5" s="255"/>
      <c r="O5" s="255"/>
      <c r="P5" s="255"/>
      <c r="Q5" s="256"/>
      <c r="R5" s="255"/>
      <c r="S5" s="255"/>
      <c r="T5" s="255"/>
      <c r="U5" s="255"/>
      <c r="V5" s="256"/>
      <c r="W5" s="257"/>
      <c r="X5" s="255"/>
      <c r="Y5" s="255"/>
      <c r="Z5" s="255"/>
      <c r="AA5" s="256"/>
    </row>
    <row r="6" spans="1:29">
      <c r="B6" s="250" t="s">
        <v>254</v>
      </c>
      <c r="C6" s="430" t="s">
        <v>161</v>
      </c>
      <c r="D6" s="431"/>
      <c r="E6" s="431"/>
      <c r="F6" s="431"/>
      <c r="G6" s="431"/>
      <c r="H6" s="431"/>
      <c r="I6" s="431"/>
      <c r="J6" s="431"/>
      <c r="K6" s="434"/>
      <c r="L6" s="243"/>
      <c r="M6" s="258"/>
      <c r="N6" s="243"/>
      <c r="O6" s="243"/>
      <c r="P6" s="243"/>
      <c r="Q6" s="258"/>
      <c r="R6" s="243"/>
      <c r="S6" s="243"/>
      <c r="T6" s="243"/>
      <c r="U6" s="243"/>
      <c r="V6" s="258"/>
      <c r="W6" s="259"/>
      <c r="X6" s="243"/>
      <c r="Y6" s="243"/>
      <c r="Z6" s="243"/>
      <c r="AA6" s="258"/>
    </row>
    <row r="7" spans="1:29">
      <c r="B7" s="250" t="s">
        <v>297</v>
      </c>
      <c r="C7" s="430" t="s">
        <v>161</v>
      </c>
      <c r="D7" s="431"/>
      <c r="E7" s="431"/>
      <c r="F7" s="431"/>
      <c r="G7" s="431"/>
      <c r="H7" s="431"/>
      <c r="I7" s="431"/>
      <c r="J7" s="431"/>
      <c r="K7" s="434"/>
      <c r="L7" s="243"/>
      <c r="M7" s="258"/>
      <c r="N7" s="243"/>
      <c r="O7" s="243"/>
      <c r="P7" s="243"/>
      <c r="Q7" s="258"/>
      <c r="R7" s="243"/>
      <c r="S7" s="243"/>
      <c r="T7" s="243"/>
      <c r="U7" s="243"/>
      <c r="V7" s="258"/>
      <c r="W7" s="259"/>
      <c r="X7" s="243"/>
      <c r="Y7" s="243"/>
      <c r="Z7" s="243"/>
      <c r="AA7" s="258"/>
    </row>
    <row r="8" spans="1:29">
      <c r="B8" s="250" t="s">
        <v>245</v>
      </c>
      <c r="C8" s="260"/>
      <c r="D8" s="261"/>
      <c r="E8" s="258"/>
      <c r="F8" s="243"/>
      <c r="G8" s="243"/>
      <c r="H8" s="243"/>
      <c r="I8" s="258"/>
      <c r="J8" s="243"/>
      <c r="K8" s="243"/>
      <c r="L8" s="243"/>
      <c r="M8" s="258"/>
      <c r="N8" s="243"/>
      <c r="O8" s="243"/>
      <c r="P8" s="243"/>
      <c r="Q8" s="258"/>
      <c r="R8" s="243"/>
      <c r="S8" s="243"/>
      <c r="T8" s="433" t="s">
        <v>162</v>
      </c>
      <c r="U8" s="431"/>
      <c r="V8" s="431"/>
      <c r="W8" s="431"/>
      <c r="X8" s="431"/>
      <c r="Y8" s="434"/>
      <c r="Z8" s="243"/>
      <c r="AA8" s="258"/>
    </row>
    <row r="9" spans="1:29">
      <c r="B9" s="250" t="s">
        <v>246</v>
      </c>
      <c r="C9" s="260"/>
      <c r="D9" s="261"/>
      <c r="E9" s="258"/>
      <c r="F9" s="243"/>
      <c r="G9" s="243"/>
      <c r="H9" s="243"/>
      <c r="I9" s="258"/>
      <c r="J9" s="243"/>
      <c r="K9" s="268"/>
      <c r="L9" s="431" t="s">
        <v>163</v>
      </c>
      <c r="M9" s="431"/>
      <c r="N9" s="431"/>
      <c r="O9" s="431"/>
      <c r="P9" s="431"/>
      <c r="Q9" s="431"/>
      <c r="R9" s="434"/>
      <c r="S9" s="243"/>
      <c r="T9" s="243"/>
      <c r="U9" s="243"/>
      <c r="V9" s="258"/>
      <c r="W9" s="259"/>
      <c r="X9" s="243"/>
      <c r="Y9" s="243"/>
      <c r="Z9" s="243"/>
      <c r="AA9" s="258"/>
    </row>
    <row r="10" spans="1:29">
      <c r="B10" s="250" t="s">
        <v>247</v>
      </c>
      <c r="C10" s="430" t="s">
        <v>161</v>
      </c>
      <c r="D10" s="431"/>
      <c r="E10" s="431"/>
      <c r="F10" s="431"/>
      <c r="G10" s="431"/>
      <c r="H10" s="431"/>
      <c r="I10" s="432"/>
      <c r="J10" s="243"/>
      <c r="K10" s="243"/>
      <c r="L10" s="243"/>
      <c r="M10" s="258"/>
      <c r="N10" s="243"/>
      <c r="O10" s="243"/>
      <c r="P10" s="243"/>
      <c r="Q10" s="258"/>
      <c r="R10" s="243"/>
      <c r="S10" s="243"/>
      <c r="T10" s="243"/>
      <c r="U10" s="243"/>
      <c r="V10" s="258"/>
      <c r="W10" s="259"/>
      <c r="X10" s="243"/>
      <c r="Y10" s="243"/>
      <c r="Z10" s="243"/>
      <c r="AA10" s="258"/>
    </row>
    <row r="11" spans="1:29">
      <c r="B11" s="250" t="s">
        <v>248</v>
      </c>
      <c r="C11" s="260"/>
      <c r="D11" s="261"/>
      <c r="E11" s="258"/>
      <c r="F11" s="243"/>
      <c r="G11" s="243"/>
      <c r="H11" s="243"/>
      <c r="I11" s="258"/>
      <c r="J11" s="267"/>
      <c r="K11" s="267"/>
      <c r="L11" s="267"/>
      <c r="M11" s="258"/>
      <c r="N11" s="243"/>
      <c r="O11" s="243"/>
      <c r="P11" s="243"/>
      <c r="Q11" s="258"/>
      <c r="R11" s="243"/>
      <c r="S11" s="243"/>
      <c r="T11" s="243"/>
      <c r="U11" s="243"/>
      <c r="V11" s="258"/>
      <c r="W11" s="259"/>
      <c r="X11" s="243"/>
      <c r="Y11" s="243"/>
      <c r="Z11" s="243"/>
      <c r="AA11" s="258"/>
    </row>
    <row r="12" spans="1:29">
      <c r="B12" s="250" t="s">
        <v>249</v>
      </c>
      <c r="C12" s="260"/>
      <c r="D12" s="433" t="s">
        <v>161</v>
      </c>
      <c r="E12" s="431"/>
      <c r="F12" s="431"/>
      <c r="G12" s="431"/>
      <c r="H12" s="431"/>
      <c r="I12" s="432"/>
      <c r="J12" s="243"/>
      <c r="K12" s="243"/>
      <c r="L12" s="243"/>
      <c r="M12" s="258"/>
      <c r="N12" s="243"/>
      <c r="O12" s="243"/>
      <c r="P12" s="243"/>
      <c r="Q12" s="258"/>
      <c r="R12" s="243"/>
      <c r="S12" s="243"/>
      <c r="T12" s="433" t="s">
        <v>162</v>
      </c>
      <c r="U12" s="431"/>
      <c r="V12" s="431"/>
      <c r="W12" s="434"/>
      <c r="X12" s="243"/>
      <c r="Y12" s="243"/>
      <c r="Z12" s="243"/>
      <c r="AA12" s="258"/>
    </row>
    <row r="13" spans="1:29">
      <c r="B13" s="250" t="s">
        <v>250</v>
      </c>
      <c r="C13" s="430" t="s">
        <v>161</v>
      </c>
      <c r="D13" s="431"/>
      <c r="E13" s="431"/>
      <c r="F13" s="431"/>
      <c r="G13" s="431"/>
      <c r="H13" s="431"/>
      <c r="I13" s="431"/>
      <c r="J13" s="431"/>
      <c r="K13" s="434"/>
      <c r="L13" s="433" t="s">
        <v>163</v>
      </c>
      <c r="M13" s="431"/>
      <c r="N13" s="431"/>
      <c r="O13" s="431"/>
      <c r="P13" s="431"/>
      <c r="Q13" s="432"/>
      <c r="R13" s="243"/>
      <c r="S13" s="243"/>
      <c r="T13" s="243"/>
      <c r="U13" s="243"/>
      <c r="V13" s="258"/>
      <c r="W13" s="259"/>
      <c r="X13" s="243"/>
      <c r="Y13" s="243"/>
      <c r="Z13" s="243"/>
      <c r="AA13" s="258"/>
    </row>
    <row r="14" spans="1:29">
      <c r="B14" s="250" t="s">
        <v>251</v>
      </c>
      <c r="C14" s="260"/>
      <c r="D14" s="261"/>
      <c r="E14" s="258"/>
      <c r="F14" s="243"/>
      <c r="G14" s="243"/>
      <c r="H14" s="243"/>
      <c r="I14" s="258"/>
      <c r="J14" s="243"/>
      <c r="K14" s="243"/>
      <c r="L14" s="433" t="s">
        <v>163</v>
      </c>
      <c r="M14" s="431"/>
      <c r="N14" s="431"/>
      <c r="O14" s="431"/>
      <c r="P14" s="431"/>
      <c r="Q14" s="431"/>
      <c r="R14" s="431"/>
      <c r="S14" s="434"/>
      <c r="T14" s="243"/>
      <c r="U14" s="243"/>
      <c r="V14" s="258"/>
      <c r="W14" s="259"/>
      <c r="X14" s="243"/>
      <c r="Y14" s="243"/>
      <c r="Z14" s="243"/>
      <c r="AA14" s="258"/>
    </row>
    <row r="15" spans="1:29" ht="15" thickBot="1">
      <c r="B15" s="389" t="s">
        <v>252</v>
      </c>
      <c r="C15" s="262"/>
      <c r="D15" s="263"/>
      <c r="E15" s="264"/>
      <c r="F15" s="265"/>
      <c r="G15" s="265"/>
      <c r="H15" s="265"/>
      <c r="I15" s="264"/>
      <c r="J15" s="265"/>
      <c r="K15" s="265"/>
      <c r="L15" s="427" t="s">
        <v>164</v>
      </c>
      <c r="M15" s="428"/>
      <c r="N15" s="428"/>
      <c r="O15" s="428"/>
      <c r="P15" s="428"/>
      <c r="Q15" s="428"/>
      <c r="R15" s="428"/>
      <c r="S15" s="429"/>
      <c r="T15" s="265"/>
      <c r="U15" s="265"/>
      <c r="V15" s="264"/>
      <c r="W15" s="266"/>
      <c r="X15" s="265"/>
      <c r="Y15" s="265"/>
      <c r="Z15" s="265"/>
      <c r="AA15" s="264"/>
    </row>
    <row r="16" spans="1:29">
      <c r="B16" s="28"/>
      <c r="C16" s="28"/>
      <c r="D16" s="28"/>
      <c r="E16" s="254"/>
      <c r="F16" s="28"/>
      <c r="G16" s="28"/>
      <c r="H16" s="28"/>
      <c r="I16" s="254"/>
      <c r="J16" s="28"/>
      <c r="K16" s="28"/>
      <c r="L16" s="28"/>
      <c r="M16" s="254"/>
      <c r="N16" s="28"/>
      <c r="O16" s="28"/>
      <c r="P16" s="28"/>
      <c r="Q16" s="254"/>
      <c r="R16" s="28"/>
      <c r="S16" s="28"/>
      <c r="T16" s="28"/>
      <c r="U16" s="28"/>
      <c r="V16" s="254"/>
      <c r="W16" s="28"/>
      <c r="X16" s="28"/>
      <c r="Y16" s="28"/>
      <c r="Z16" s="28"/>
      <c r="AA16" s="28"/>
    </row>
    <row r="17" spans="2:27">
      <c r="B17" s="28"/>
      <c r="C17" s="28"/>
      <c r="D17" s="28"/>
      <c r="E17" s="254"/>
      <c r="F17" s="28"/>
      <c r="G17" s="28"/>
      <c r="H17" s="28"/>
      <c r="I17" s="254"/>
      <c r="J17" s="28"/>
      <c r="K17" s="28"/>
      <c r="L17" s="28"/>
      <c r="M17" s="254"/>
      <c r="N17" s="28"/>
      <c r="O17" s="28"/>
      <c r="P17" s="28"/>
      <c r="Q17" s="254"/>
      <c r="R17" s="28"/>
      <c r="S17" s="28"/>
      <c r="T17" s="28"/>
      <c r="U17" s="28"/>
      <c r="V17" s="254"/>
      <c r="W17" s="28"/>
      <c r="X17" s="28"/>
      <c r="Y17" s="28"/>
      <c r="Z17" s="28"/>
      <c r="AA17" s="28"/>
    </row>
    <row r="18" spans="2:27">
      <c r="B18" s="28"/>
      <c r="C18" s="28"/>
      <c r="D18" s="28"/>
      <c r="E18" s="254"/>
      <c r="F18" s="28"/>
      <c r="G18" s="28"/>
      <c r="H18" s="28"/>
      <c r="I18" s="254"/>
      <c r="J18" s="28"/>
      <c r="K18" s="28"/>
      <c r="L18" s="28"/>
      <c r="M18" s="254"/>
      <c r="N18" s="28"/>
      <c r="O18" s="28"/>
      <c r="P18" s="28"/>
      <c r="Q18" s="254"/>
      <c r="R18" s="28"/>
      <c r="S18" s="28"/>
      <c r="T18" s="28"/>
      <c r="U18" s="28"/>
      <c r="V18" s="254"/>
      <c r="W18" s="28"/>
      <c r="X18" s="28"/>
      <c r="Y18" s="28"/>
      <c r="Z18" s="28"/>
      <c r="AA18" s="28"/>
    </row>
    <row r="19" spans="2:27">
      <c r="B19" s="28"/>
      <c r="C19" s="28"/>
      <c r="D19" s="28"/>
      <c r="E19" s="254"/>
      <c r="F19" s="28"/>
      <c r="G19" s="28"/>
      <c r="H19" s="28"/>
      <c r="I19" s="254"/>
      <c r="J19" s="28"/>
      <c r="K19" s="28"/>
      <c r="L19" s="28"/>
      <c r="M19" s="254"/>
      <c r="N19" s="28"/>
      <c r="O19" s="28"/>
      <c r="P19" s="28"/>
      <c r="Q19" s="254"/>
      <c r="R19" s="28"/>
      <c r="S19" s="28"/>
      <c r="T19" s="28"/>
      <c r="U19" s="28"/>
      <c r="V19" s="254"/>
      <c r="W19" s="28"/>
      <c r="X19" s="28"/>
      <c r="Y19" s="28"/>
      <c r="Z19" s="28"/>
      <c r="AA19" s="28"/>
    </row>
    <row r="20" spans="2:27">
      <c r="B20" s="28"/>
      <c r="C20" s="28"/>
      <c r="D20" s="28"/>
      <c r="E20" s="254"/>
      <c r="F20" s="28"/>
      <c r="G20" s="28"/>
      <c r="H20" s="28"/>
      <c r="I20" s="254"/>
      <c r="J20" s="28"/>
      <c r="K20" s="28"/>
      <c r="L20" s="28"/>
      <c r="M20" s="254"/>
      <c r="N20" s="28"/>
      <c r="O20" s="28"/>
      <c r="P20" s="28"/>
      <c r="Q20" s="254"/>
      <c r="R20" s="28"/>
      <c r="S20" s="28"/>
      <c r="T20" s="28"/>
      <c r="U20" s="28"/>
      <c r="V20" s="254"/>
      <c r="W20" s="28"/>
      <c r="X20" s="28"/>
      <c r="Y20" s="28"/>
      <c r="Z20" s="28"/>
      <c r="AA20" s="28"/>
    </row>
    <row r="21" spans="2:27">
      <c r="B21" s="28"/>
      <c r="C21" s="28"/>
      <c r="D21" s="28"/>
      <c r="E21" s="254"/>
      <c r="F21" s="28"/>
      <c r="G21" s="28"/>
      <c r="H21" s="28"/>
      <c r="I21" s="254"/>
      <c r="J21" s="28"/>
      <c r="K21" s="28"/>
      <c r="L21" s="28"/>
      <c r="M21" s="254"/>
      <c r="N21" s="28"/>
      <c r="O21" s="28"/>
      <c r="P21" s="28"/>
      <c r="Q21" s="254"/>
      <c r="R21" s="28"/>
      <c r="S21" s="28"/>
      <c r="T21" s="28"/>
      <c r="U21" s="28"/>
      <c r="V21" s="254"/>
      <c r="W21" s="28"/>
      <c r="X21" s="28"/>
      <c r="Y21" s="28"/>
      <c r="Z21" s="28"/>
      <c r="AA21" s="28"/>
    </row>
    <row r="22" spans="2:27">
      <c r="B22" s="28"/>
      <c r="C22" s="28"/>
      <c r="D22" s="28"/>
      <c r="E22" s="254"/>
      <c r="F22" s="28"/>
      <c r="G22" s="28"/>
      <c r="H22" s="28"/>
      <c r="I22" s="254"/>
      <c r="J22" s="28"/>
      <c r="K22" s="28"/>
      <c r="L22" s="28"/>
      <c r="M22" s="254"/>
      <c r="N22" s="28"/>
      <c r="O22" s="28"/>
      <c r="P22" s="28"/>
      <c r="Q22" s="254"/>
      <c r="R22" s="28"/>
      <c r="S22" s="28"/>
      <c r="T22" s="28"/>
      <c r="U22" s="28"/>
      <c r="V22" s="254"/>
      <c r="W22" s="28"/>
      <c r="X22" s="28"/>
      <c r="Y22" s="28"/>
      <c r="Z22" s="28"/>
      <c r="AA22" s="28"/>
    </row>
    <row r="23" spans="2:27">
      <c r="B23" s="28"/>
      <c r="C23" s="28"/>
      <c r="D23" s="28"/>
      <c r="E23" s="254"/>
      <c r="F23" s="28"/>
      <c r="G23" s="28"/>
      <c r="H23" s="28"/>
      <c r="I23" s="254"/>
      <c r="J23" s="28"/>
      <c r="K23" s="28"/>
      <c r="L23" s="28"/>
      <c r="M23" s="254"/>
      <c r="N23" s="28"/>
      <c r="O23" s="28"/>
      <c r="P23" s="28"/>
      <c r="Q23" s="254"/>
      <c r="R23" s="28"/>
      <c r="S23" s="28"/>
      <c r="T23" s="28"/>
      <c r="U23" s="28"/>
      <c r="V23" s="254"/>
      <c r="W23" s="28"/>
      <c r="X23" s="28"/>
      <c r="Y23" s="28"/>
      <c r="Z23" s="28"/>
      <c r="AA23" s="28"/>
    </row>
    <row r="24" spans="2:27">
      <c r="B24" s="28"/>
      <c r="C24" s="28"/>
      <c r="D24" s="28"/>
      <c r="E24" s="254"/>
      <c r="F24" s="28"/>
      <c r="G24" s="28"/>
      <c r="H24" s="28"/>
      <c r="I24" s="254"/>
      <c r="J24" s="28"/>
      <c r="K24" s="28"/>
      <c r="L24" s="28"/>
      <c r="M24" s="254"/>
      <c r="N24" s="28"/>
      <c r="O24" s="28"/>
      <c r="P24" s="28"/>
      <c r="Q24" s="254"/>
      <c r="R24" s="28"/>
      <c r="S24" s="28"/>
      <c r="T24" s="28"/>
      <c r="U24" s="28"/>
      <c r="V24" s="254"/>
      <c r="W24" s="28"/>
      <c r="X24" s="28"/>
      <c r="Y24" s="28"/>
      <c r="Z24" s="28"/>
      <c r="AA24" s="28"/>
    </row>
    <row r="25" spans="2:27">
      <c r="B25" s="28"/>
      <c r="C25" s="28"/>
      <c r="D25" s="28"/>
      <c r="E25" s="254"/>
      <c r="F25" s="28"/>
      <c r="G25" s="28"/>
      <c r="H25" s="28"/>
      <c r="I25" s="254"/>
      <c r="J25" s="28"/>
      <c r="K25" s="28"/>
      <c r="L25" s="28"/>
      <c r="M25" s="254"/>
      <c r="N25" s="28"/>
      <c r="O25" s="28"/>
      <c r="P25" s="28"/>
      <c r="Q25" s="254"/>
      <c r="R25" s="28"/>
      <c r="S25" s="28"/>
      <c r="T25" s="28"/>
      <c r="U25" s="28"/>
      <c r="V25" s="254"/>
      <c r="W25" s="28"/>
      <c r="X25" s="28"/>
      <c r="Y25" s="28"/>
      <c r="Z25" s="28"/>
      <c r="AA25" s="28"/>
    </row>
    <row r="26" spans="2:27">
      <c r="B26" s="28"/>
      <c r="C26" s="28"/>
      <c r="D26" s="28"/>
      <c r="E26" s="254"/>
      <c r="F26" s="28"/>
      <c r="G26" s="28"/>
      <c r="H26" s="28"/>
      <c r="I26" s="254"/>
      <c r="J26" s="28"/>
      <c r="K26" s="28"/>
      <c r="L26" s="28"/>
      <c r="M26" s="254"/>
      <c r="N26" s="28"/>
      <c r="O26" s="28"/>
      <c r="P26" s="28"/>
      <c r="Q26" s="254"/>
      <c r="R26" s="28"/>
      <c r="S26" s="28"/>
      <c r="T26" s="28"/>
      <c r="U26" s="28"/>
      <c r="V26" s="254"/>
      <c r="W26" s="28"/>
      <c r="X26" s="28"/>
      <c r="Y26" s="28"/>
      <c r="Z26" s="28"/>
      <c r="AA26" s="28"/>
    </row>
    <row r="27" spans="2:27">
      <c r="B27" s="28"/>
      <c r="C27" s="28"/>
      <c r="D27" s="28"/>
      <c r="E27" s="254"/>
      <c r="F27" s="28"/>
      <c r="G27" s="28"/>
      <c r="H27" s="28"/>
      <c r="I27" s="254"/>
      <c r="J27" s="28"/>
      <c r="K27" s="28"/>
      <c r="L27" s="28"/>
      <c r="M27" s="254"/>
      <c r="N27" s="28"/>
      <c r="O27" s="28"/>
      <c r="P27" s="28"/>
      <c r="Q27" s="254"/>
      <c r="R27" s="28"/>
      <c r="S27" s="28"/>
      <c r="T27" s="28"/>
      <c r="U27" s="28"/>
      <c r="V27" s="254"/>
      <c r="W27" s="28"/>
      <c r="X27" s="28"/>
      <c r="Y27" s="28"/>
      <c r="Z27" s="28"/>
      <c r="AA27" s="28"/>
    </row>
    <row r="28" spans="2:27">
      <c r="B28" s="28"/>
      <c r="C28" s="28"/>
      <c r="D28" s="28"/>
      <c r="E28" s="254"/>
      <c r="F28" s="28"/>
      <c r="G28" s="28"/>
      <c r="H28" s="28"/>
      <c r="I28" s="254"/>
      <c r="J28" s="28"/>
      <c r="K28" s="28"/>
      <c r="L28" s="28"/>
      <c r="M28" s="254"/>
      <c r="N28" s="28"/>
      <c r="O28" s="28"/>
      <c r="P28" s="28"/>
      <c r="Q28" s="254"/>
      <c r="R28" s="28"/>
      <c r="S28" s="28"/>
      <c r="T28" s="28"/>
      <c r="U28" s="28"/>
      <c r="V28" s="254"/>
      <c r="W28" s="28"/>
      <c r="X28" s="28"/>
      <c r="Y28" s="28"/>
      <c r="Z28" s="28"/>
      <c r="AA28" s="28"/>
    </row>
    <row r="29" spans="2:27">
      <c r="B29" s="28"/>
      <c r="C29" s="28"/>
      <c r="D29" s="28"/>
      <c r="E29" s="254"/>
      <c r="F29" s="28"/>
      <c r="G29" s="28"/>
      <c r="H29" s="28"/>
      <c r="I29" s="254"/>
      <c r="J29" s="28"/>
      <c r="K29" s="28"/>
      <c r="L29" s="28"/>
      <c r="M29" s="254"/>
      <c r="N29" s="28"/>
      <c r="O29" s="28"/>
      <c r="P29" s="28"/>
      <c r="Q29" s="254"/>
      <c r="R29" s="28"/>
      <c r="S29" s="28"/>
      <c r="T29" s="28"/>
      <c r="U29" s="28"/>
      <c r="V29" s="254"/>
      <c r="W29" s="28"/>
      <c r="X29" s="28"/>
      <c r="Y29" s="28"/>
      <c r="Z29" s="28"/>
      <c r="AA29" s="28"/>
    </row>
    <row r="30" spans="2:27">
      <c r="B30" s="28"/>
      <c r="C30" s="28"/>
      <c r="D30" s="28"/>
      <c r="E30" s="254"/>
      <c r="F30" s="28"/>
      <c r="G30" s="28"/>
      <c r="H30" s="28"/>
      <c r="I30" s="254"/>
      <c r="J30" s="28"/>
      <c r="K30" s="28"/>
      <c r="L30" s="28"/>
      <c r="M30" s="254"/>
      <c r="N30" s="28"/>
      <c r="O30" s="28"/>
      <c r="P30" s="28"/>
      <c r="Q30" s="254"/>
      <c r="R30" s="28"/>
      <c r="S30" s="28"/>
      <c r="T30" s="28"/>
      <c r="U30" s="28"/>
      <c r="V30" s="254"/>
      <c r="W30" s="28"/>
      <c r="X30" s="28"/>
      <c r="Y30" s="28"/>
      <c r="Z30" s="28"/>
      <c r="AA30" s="28"/>
    </row>
    <row r="31" spans="2:27">
      <c r="B31" s="28"/>
      <c r="C31" s="28"/>
      <c r="D31" s="28"/>
      <c r="E31" s="254"/>
      <c r="F31" s="28"/>
      <c r="G31" s="28"/>
      <c r="H31" s="28"/>
      <c r="I31" s="254"/>
      <c r="J31" s="28"/>
      <c r="K31" s="28"/>
      <c r="L31" s="28"/>
      <c r="M31" s="254"/>
      <c r="N31" s="28"/>
      <c r="O31" s="28"/>
      <c r="P31" s="28"/>
      <c r="Q31" s="254"/>
      <c r="R31" s="28"/>
      <c r="S31" s="28"/>
      <c r="T31" s="28"/>
      <c r="U31" s="28"/>
      <c r="V31" s="254"/>
      <c r="W31" s="28"/>
      <c r="X31" s="28"/>
      <c r="Y31" s="28"/>
      <c r="Z31" s="28"/>
      <c r="AA31" s="28"/>
    </row>
    <row r="32" spans="2:27">
      <c r="B32" s="28"/>
      <c r="C32" s="28"/>
      <c r="D32" s="28"/>
      <c r="E32" s="254"/>
      <c r="F32" s="28"/>
      <c r="G32" s="28"/>
      <c r="H32" s="28"/>
      <c r="I32" s="254"/>
      <c r="J32" s="28"/>
      <c r="K32" s="28"/>
      <c r="L32" s="28"/>
      <c r="M32" s="254"/>
      <c r="N32" s="28"/>
      <c r="O32" s="28"/>
      <c r="P32" s="28"/>
      <c r="Q32" s="254"/>
      <c r="R32" s="28"/>
      <c r="S32" s="28"/>
      <c r="T32" s="28"/>
      <c r="U32" s="28"/>
      <c r="V32" s="254"/>
      <c r="W32" s="28"/>
      <c r="X32" s="28"/>
      <c r="Y32" s="28"/>
      <c r="Z32" s="28"/>
      <c r="AA32" s="28"/>
    </row>
    <row r="33" spans="2:27">
      <c r="B33" s="28"/>
      <c r="C33" s="28"/>
      <c r="D33" s="28"/>
      <c r="E33" s="254"/>
      <c r="F33" s="28"/>
      <c r="G33" s="28"/>
      <c r="H33" s="28"/>
      <c r="I33" s="254"/>
      <c r="J33" s="28"/>
      <c r="K33" s="28"/>
      <c r="L33" s="28"/>
      <c r="M33" s="254"/>
      <c r="N33" s="28"/>
      <c r="O33" s="28"/>
      <c r="P33" s="28"/>
      <c r="Q33" s="254"/>
      <c r="R33" s="28"/>
      <c r="S33" s="28"/>
      <c r="T33" s="28"/>
      <c r="U33" s="28"/>
      <c r="V33" s="254"/>
      <c r="W33" s="28"/>
      <c r="X33" s="28"/>
      <c r="Y33" s="28"/>
      <c r="Z33" s="28"/>
      <c r="AA33" s="28"/>
    </row>
    <row r="34" spans="2:27">
      <c r="B34" s="28"/>
      <c r="C34" s="28"/>
      <c r="D34" s="28"/>
      <c r="E34" s="254"/>
      <c r="F34" s="28"/>
      <c r="G34" s="28"/>
      <c r="H34" s="28"/>
      <c r="I34" s="254"/>
      <c r="J34" s="28"/>
      <c r="K34" s="28"/>
      <c r="L34" s="28"/>
      <c r="M34" s="254"/>
      <c r="N34" s="28"/>
      <c r="O34" s="28"/>
      <c r="P34" s="28"/>
      <c r="Q34" s="254"/>
      <c r="R34" s="28"/>
      <c r="S34" s="28"/>
      <c r="T34" s="28"/>
      <c r="U34" s="28"/>
      <c r="V34" s="254"/>
      <c r="W34" s="28"/>
      <c r="X34" s="28"/>
      <c r="Y34" s="28"/>
      <c r="Z34" s="28"/>
      <c r="AA34" s="28"/>
    </row>
    <row r="35" spans="2:27">
      <c r="B35" s="28"/>
      <c r="C35" s="28"/>
      <c r="D35" s="28"/>
      <c r="E35" s="254"/>
      <c r="F35" s="28"/>
      <c r="G35" s="28"/>
      <c r="H35" s="28"/>
      <c r="I35" s="254"/>
      <c r="J35" s="28"/>
      <c r="K35" s="28"/>
      <c r="L35" s="28"/>
      <c r="M35" s="254"/>
      <c r="N35" s="28"/>
      <c r="O35" s="28"/>
      <c r="P35" s="28"/>
      <c r="Q35" s="254"/>
      <c r="R35" s="28"/>
      <c r="S35" s="28"/>
      <c r="T35" s="28"/>
      <c r="U35" s="28"/>
      <c r="V35" s="254"/>
      <c r="W35" s="28"/>
      <c r="X35" s="28"/>
      <c r="Y35" s="28"/>
      <c r="Z35" s="28"/>
      <c r="AA35" s="28"/>
    </row>
    <row r="36" spans="2:27">
      <c r="B36" s="28"/>
      <c r="C36" s="28"/>
      <c r="D36" s="28"/>
      <c r="E36" s="254"/>
      <c r="F36" s="28"/>
      <c r="G36" s="28"/>
      <c r="H36" s="28"/>
      <c r="I36" s="254"/>
      <c r="J36" s="28"/>
      <c r="K36" s="28"/>
      <c r="L36" s="28"/>
      <c r="M36" s="254"/>
      <c r="N36" s="28"/>
      <c r="O36" s="28"/>
      <c r="P36" s="28"/>
      <c r="Q36" s="254"/>
      <c r="R36" s="28"/>
      <c r="S36" s="28"/>
      <c r="T36" s="28"/>
      <c r="U36" s="28"/>
      <c r="V36" s="254"/>
      <c r="W36" s="28"/>
      <c r="X36" s="28"/>
      <c r="Y36" s="28"/>
      <c r="Z36" s="28"/>
      <c r="AA36" s="28"/>
    </row>
    <row r="37" spans="2:27">
      <c r="B37" s="28"/>
      <c r="C37" s="28"/>
      <c r="D37" s="28"/>
      <c r="E37" s="254"/>
      <c r="F37" s="28"/>
      <c r="G37" s="28"/>
      <c r="H37" s="28"/>
      <c r="I37" s="254"/>
      <c r="J37" s="28"/>
      <c r="K37" s="28"/>
      <c r="L37" s="28"/>
      <c r="M37" s="254"/>
      <c r="N37" s="28"/>
      <c r="O37" s="28"/>
      <c r="P37" s="28"/>
      <c r="Q37" s="254"/>
      <c r="R37" s="28"/>
      <c r="S37" s="28"/>
      <c r="T37" s="28"/>
      <c r="U37" s="28"/>
      <c r="V37" s="254"/>
      <c r="W37" s="28"/>
      <c r="X37" s="28"/>
      <c r="Y37" s="28"/>
      <c r="Z37" s="28"/>
      <c r="AA37" s="28"/>
    </row>
    <row r="38" spans="2:27">
      <c r="B38" s="28"/>
      <c r="C38" s="28"/>
      <c r="D38" s="28"/>
      <c r="E38" s="254"/>
      <c r="F38" s="28"/>
      <c r="G38" s="28"/>
      <c r="H38" s="28"/>
      <c r="I38" s="254"/>
      <c r="J38" s="28"/>
      <c r="K38" s="28"/>
      <c r="L38" s="28"/>
      <c r="M38" s="254"/>
      <c r="N38" s="28"/>
      <c r="O38" s="28"/>
      <c r="P38" s="28"/>
      <c r="Q38" s="254"/>
      <c r="R38" s="28"/>
      <c r="S38" s="28"/>
      <c r="T38" s="28"/>
      <c r="U38" s="28"/>
      <c r="V38" s="254"/>
      <c r="W38" s="28"/>
      <c r="X38" s="28"/>
      <c r="Y38" s="28"/>
      <c r="Z38" s="28"/>
      <c r="AA38" s="28"/>
    </row>
    <row r="39" spans="2:27">
      <c r="B39" s="28"/>
      <c r="C39" s="28"/>
      <c r="D39" s="28"/>
      <c r="E39" s="254"/>
      <c r="F39" s="28"/>
      <c r="G39" s="28"/>
      <c r="H39" s="28"/>
      <c r="I39" s="254"/>
      <c r="J39" s="28"/>
      <c r="K39" s="28"/>
      <c r="L39" s="28"/>
      <c r="M39" s="254"/>
      <c r="N39" s="28"/>
      <c r="O39" s="28"/>
      <c r="P39" s="28"/>
      <c r="Q39" s="254"/>
      <c r="R39" s="28"/>
      <c r="S39" s="28"/>
      <c r="T39" s="28"/>
      <c r="U39" s="28"/>
      <c r="V39" s="254"/>
      <c r="W39" s="28"/>
      <c r="X39" s="28"/>
      <c r="Y39" s="28"/>
      <c r="Z39" s="28"/>
      <c r="AA39" s="28"/>
    </row>
    <row r="40" spans="2:27">
      <c r="B40" s="28"/>
      <c r="C40" s="28"/>
      <c r="D40" s="28"/>
      <c r="E40" s="254"/>
      <c r="F40" s="28"/>
      <c r="G40" s="28"/>
      <c r="H40" s="28"/>
      <c r="I40" s="254"/>
      <c r="J40" s="28"/>
      <c r="K40" s="28"/>
      <c r="L40" s="28"/>
      <c r="M40" s="254"/>
      <c r="N40" s="28"/>
      <c r="O40" s="28"/>
      <c r="P40" s="28"/>
      <c r="Q40" s="254"/>
      <c r="R40" s="28"/>
      <c r="S40" s="28"/>
      <c r="T40" s="28"/>
      <c r="U40" s="28"/>
      <c r="V40" s="254"/>
      <c r="W40" s="28"/>
      <c r="X40" s="28"/>
      <c r="Y40" s="28"/>
      <c r="Z40" s="28"/>
      <c r="AA40" s="28"/>
    </row>
    <row r="41" spans="2:27">
      <c r="B41" s="28"/>
      <c r="C41" s="28"/>
      <c r="D41" s="28"/>
      <c r="E41" s="254"/>
      <c r="F41" s="28"/>
      <c r="G41" s="28"/>
      <c r="H41" s="28"/>
      <c r="I41" s="254"/>
      <c r="J41" s="28"/>
      <c r="K41" s="28"/>
      <c r="L41" s="28"/>
      <c r="M41" s="254"/>
      <c r="N41" s="28"/>
      <c r="O41" s="28"/>
      <c r="P41" s="28"/>
      <c r="Q41" s="254"/>
      <c r="R41" s="28"/>
      <c r="S41" s="28"/>
      <c r="T41" s="28"/>
      <c r="U41" s="28"/>
      <c r="V41" s="254"/>
      <c r="W41" s="28"/>
      <c r="X41" s="28"/>
      <c r="Y41" s="28"/>
      <c r="Z41" s="28"/>
      <c r="AA41" s="28"/>
    </row>
    <row r="42" spans="2:27">
      <c r="B42" s="28"/>
      <c r="C42" s="28"/>
      <c r="D42" s="28"/>
      <c r="E42" s="254"/>
      <c r="F42" s="28"/>
      <c r="G42" s="28"/>
      <c r="H42" s="28"/>
      <c r="I42" s="254"/>
      <c r="J42" s="28"/>
      <c r="K42" s="28"/>
      <c r="L42" s="28"/>
      <c r="M42" s="254"/>
      <c r="N42" s="28"/>
      <c r="O42" s="28"/>
      <c r="P42" s="28"/>
      <c r="Q42" s="254"/>
      <c r="R42" s="28"/>
      <c r="S42" s="28"/>
      <c r="T42" s="28"/>
      <c r="U42" s="28"/>
      <c r="V42" s="254"/>
      <c r="W42" s="28"/>
      <c r="X42" s="28"/>
      <c r="Y42" s="28"/>
      <c r="Z42" s="28"/>
      <c r="AA42" s="28"/>
    </row>
    <row r="43" spans="2:27">
      <c r="B43" s="28"/>
      <c r="C43" s="28"/>
      <c r="D43" s="28"/>
      <c r="E43" s="254"/>
      <c r="F43" s="28"/>
      <c r="G43" s="28"/>
      <c r="H43" s="28"/>
      <c r="I43" s="254"/>
      <c r="J43" s="28"/>
      <c r="K43" s="28"/>
      <c r="L43" s="28"/>
      <c r="M43" s="254"/>
      <c r="N43" s="28"/>
      <c r="O43" s="28"/>
      <c r="P43" s="28"/>
      <c r="Q43" s="254"/>
      <c r="R43" s="28"/>
      <c r="S43" s="28"/>
      <c r="T43" s="28"/>
      <c r="U43" s="28"/>
      <c r="V43" s="254"/>
      <c r="W43" s="28"/>
      <c r="X43" s="28"/>
      <c r="Y43" s="28"/>
      <c r="Z43" s="28"/>
      <c r="AA43" s="28"/>
    </row>
    <row r="44" spans="2:27">
      <c r="B44" s="28"/>
      <c r="C44" s="28"/>
      <c r="D44" s="28"/>
      <c r="E44" s="254"/>
      <c r="F44" s="28"/>
      <c r="G44" s="28"/>
      <c r="H44" s="28"/>
      <c r="I44" s="254"/>
      <c r="J44" s="28"/>
      <c r="K44" s="28"/>
      <c r="L44" s="28"/>
      <c r="M44" s="254"/>
      <c r="N44" s="28"/>
      <c r="O44" s="28"/>
      <c r="P44" s="28"/>
      <c r="Q44" s="254"/>
      <c r="R44" s="28"/>
      <c r="S44" s="28"/>
      <c r="T44" s="28"/>
      <c r="U44" s="28"/>
      <c r="V44" s="254"/>
      <c r="W44" s="28"/>
      <c r="X44" s="28"/>
      <c r="Y44" s="28"/>
      <c r="Z44" s="28"/>
      <c r="AA44" s="28"/>
    </row>
    <row r="45" spans="2:27">
      <c r="B45" s="28"/>
      <c r="C45" s="28"/>
      <c r="D45" s="28"/>
      <c r="E45" s="254"/>
      <c r="F45" s="28"/>
      <c r="G45" s="28"/>
      <c r="H45" s="28"/>
      <c r="I45" s="254"/>
      <c r="J45" s="28"/>
      <c r="K45" s="28"/>
      <c r="L45" s="28"/>
      <c r="M45" s="254"/>
      <c r="N45" s="28"/>
      <c r="O45" s="28"/>
      <c r="P45" s="28"/>
      <c r="Q45" s="254"/>
      <c r="R45" s="28"/>
      <c r="S45" s="28"/>
      <c r="T45" s="28"/>
      <c r="U45" s="28"/>
      <c r="V45" s="254"/>
      <c r="W45" s="28"/>
      <c r="X45" s="28"/>
      <c r="Y45" s="28"/>
      <c r="Z45" s="28"/>
      <c r="AA45" s="28"/>
    </row>
    <row r="46" spans="2:27">
      <c r="B46" s="28"/>
      <c r="C46" s="28"/>
      <c r="D46" s="28"/>
      <c r="E46" s="254"/>
      <c r="F46" s="28"/>
      <c r="G46" s="28"/>
      <c r="H46" s="28"/>
      <c r="I46" s="254"/>
      <c r="J46" s="28"/>
      <c r="K46" s="28"/>
      <c r="L46" s="28"/>
      <c r="M46" s="254"/>
      <c r="N46" s="28"/>
      <c r="O46" s="28"/>
      <c r="P46" s="28"/>
      <c r="Q46" s="254"/>
      <c r="R46" s="28"/>
      <c r="S46" s="28"/>
      <c r="T46" s="28"/>
      <c r="U46" s="28"/>
      <c r="V46" s="254"/>
      <c r="W46" s="28"/>
      <c r="X46" s="28"/>
      <c r="Y46" s="28"/>
      <c r="Z46" s="28"/>
      <c r="AA46" s="28"/>
    </row>
    <row r="47" spans="2:27">
      <c r="B47" s="28"/>
      <c r="C47" s="28"/>
      <c r="D47" s="28"/>
      <c r="E47" s="254"/>
      <c r="F47" s="28"/>
      <c r="G47" s="28"/>
      <c r="H47" s="28"/>
      <c r="I47" s="254"/>
      <c r="J47" s="28"/>
      <c r="K47" s="28"/>
      <c r="L47" s="28"/>
      <c r="M47" s="254"/>
      <c r="N47" s="28"/>
      <c r="O47" s="28"/>
      <c r="P47" s="28"/>
      <c r="Q47" s="254"/>
      <c r="R47" s="28"/>
      <c r="S47" s="28"/>
      <c r="T47" s="28"/>
      <c r="U47" s="28"/>
      <c r="V47" s="254"/>
      <c r="W47" s="28"/>
      <c r="X47" s="28"/>
      <c r="Y47" s="28"/>
      <c r="Z47" s="28"/>
      <c r="AA47" s="28"/>
    </row>
    <row r="48" spans="2:27">
      <c r="B48" s="28"/>
      <c r="C48" s="28"/>
      <c r="D48" s="28"/>
      <c r="E48" s="254"/>
      <c r="F48" s="28"/>
      <c r="G48" s="28"/>
      <c r="H48" s="28"/>
      <c r="I48" s="254"/>
      <c r="J48" s="28"/>
      <c r="K48" s="28"/>
      <c r="L48" s="28"/>
      <c r="M48" s="254"/>
      <c r="N48" s="28"/>
      <c r="O48" s="28"/>
      <c r="P48" s="28"/>
      <c r="Q48" s="254"/>
      <c r="R48" s="28"/>
      <c r="S48" s="28"/>
      <c r="T48" s="28"/>
      <c r="U48" s="28"/>
      <c r="V48" s="254"/>
      <c r="W48" s="28"/>
      <c r="X48" s="28"/>
      <c r="Y48" s="28"/>
      <c r="Z48" s="28"/>
      <c r="AA48" s="28"/>
    </row>
    <row r="49" spans="2:27">
      <c r="B49" s="28"/>
      <c r="C49" s="28"/>
      <c r="D49" s="28"/>
      <c r="E49" s="254"/>
      <c r="F49" s="28"/>
      <c r="G49" s="28"/>
      <c r="H49" s="28"/>
      <c r="I49" s="254"/>
      <c r="J49" s="28"/>
      <c r="K49" s="28"/>
      <c r="L49" s="28"/>
      <c r="M49" s="254"/>
      <c r="N49" s="28"/>
      <c r="O49" s="28"/>
      <c r="P49" s="28"/>
      <c r="Q49" s="254"/>
      <c r="R49" s="28"/>
      <c r="S49" s="28"/>
      <c r="T49" s="28"/>
      <c r="U49" s="28"/>
      <c r="V49" s="254"/>
      <c r="W49" s="28"/>
      <c r="X49" s="28"/>
      <c r="Y49" s="28"/>
      <c r="Z49" s="28"/>
      <c r="AA49" s="28"/>
    </row>
    <row r="50" spans="2:27">
      <c r="B50" s="28"/>
      <c r="C50" s="28"/>
      <c r="D50" s="28"/>
      <c r="E50" s="254"/>
      <c r="F50" s="28"/>
      <c r="G50" s="28"/>
      <c r="H50" s="28"/>
      <c r="I50" s="254"/>
      <c r="J50" s="28"/>
      <c r="K50" s="28"/>
      <c r="L50" s="28"/>
      <c r="M50" s="254"/>
      <c r="N50" s="28"/>
      <c r="O50" s="28"/>
      <c r="P50" s="28"/>
      <c r="Q50" s="254"/>
      <c r="R50" s="28"/>
      <c r="S50" s="28"/>
      <c r="T50" s="28"/>
      <c r="U50" s="28"/>
      <c r="V50" s="254"/>
      <c r="W50" s="28"/>
      <c r="X50" s="28"/>
      <c r="Y50" s="28"/>
      <c r="Z50" s="28"/>
      <c r="AA50" s="28"/>
    </row>
    <row r="51" spans="2:27">
      <c r="B51" s="28"/>
      <c r="C51" s="28"/>
      <c r="D51" s="28"/>
      <c r="E51" s="254"/>
      <c r="F51" s="28"/>
      <c r="G51" s="28"/>
      <c r="H51" s="28"/>
      <c r="I51" s="254"/>
      <c r="J51" s="28"/>
      <c r="K51" s="28"/>
      <c r="L51" s="28"/>
      <c r="M51" s="254"/>
      <c r="N51" s="28"/>
      <c r="O51" s="28"/>
      <c r="P51" s="28"/>
      <c r="Q51" s="254"/>
      <c r="R51" s="28"/>
      <c r="S51" s="28"/>
      <c r="T51" s="28"/>
      <c r="U51" s="28"/>
      <c r="V51" s="254"/>
      <c r="W51" s="28"/>
      <c r="X51" s="28"/>
      <c r="Y51" s="28"/>
      <c r="Z51" s="28"/>
      <c r="AA51" s="28"/>
    </row>
    <row r="52" spans="2:27">
      <c r="B52" s="28"/>
      <c r="C52" s="28"/>
      <c r="D52" s="28"/>
      <c r="E52" s="254"/>
      <c r="F52" s="28"/>
      <c r="G52" s="28"/>
      <c r="H52" s="28"/>
      <c r="I52" s="254"/>
      <c r="J52" s="28"/>
      <c r="K52" s="28"/>
      <c r="L52" s="28"/>
      <c r="M52" s="254"/>
      <c r="N52" s="28"/>
      <c r="O52" s="28"/>
      <c r="P52" s="28"/>
      <c r="Q52" s="254"/>
      <c r="R52" s="28"/>
      <c r="S52" s="28"/>
      <c r="T52" s="28"/>
      <c r="U52" s="28"/>
      <c r="V52" s="254"/>
      <c r="W52" s="28"/>
      <c r="X52" s="28"/>
      <c r="Y52" s="28"/>
      <c r="Z52" s="28"/>
      <c r="AA52" s="28"/>
    </row>
    <row r="53" spans="2:27">
      <c r="B53" s="28"/>
      <c r="C53" s="28"/>
      <c r="D53" s="28"/>
      <c r="E53" s="254"/>
      <c r="F53" s="28"/>
      <c r="G53" s="28"/>
      <c r="H53" s="28"/>
      <c r="I53" s="254"/>
      <c r="J53" s="28"/>
      <c r="K53" s="28"/>
      <c r="L53" s="28"/>
      <c r="M53" s="254"/>
      <c r="N53" s="28"/>
      <c r="O53" s="28"/>
      <c r="P53" s="28"/>
      <c r="Q53" s="254"/>
      <c r="R53" s="28"/>
      <c r="S53" s="28"/>
      <c r="T53" s="28"/>
      <c r="U53" s="28"/>
      <c r="V53" s="254"/>
      <c r="W53" s="28"/>
      <c r="X53" s="28"/>
      <c r="Y53" s="28"/>
      <c r="Z53" s="28"/>
      <c r="AA53" s="28"/>
    </row>
    <row r="54" spans="2:27">
      <c r="B54" s="28"/>
      <c r="C54" s="28"/>
      <c r="D54" s="28"/>
      <c r="E54" s="254"/>
      <c r="F54" s="28"/>
      <c r="G54" s="28"/>
      <c r="H54" s="28"/>
      <c r="I54" s="254"/>
      <c r="J54" s="28"/>
      <c r="K54" s="28"/>
      <c r="L54" s="28"/>
      <c r="M54" s="254"/>
      <c r="N54" s="28"/>
      <c r="O54" s="28"/>
      <c r="P54" s="28"/>
      <c r="Q54" s="254"/>
      <c r="R54" s="28"/>
      <c r="S54" s="28"/>
      <c r="T54" s="28"/>
      <c r="U54" s="28"/>
      <c r="V54" s="254"/>
      <c r="W54" s="28"/>
      <c r="X54" s="28"/>
      <c r="Y54" s="28"/>
      <c r="Z54" s="28"/>
      <c r="AA54" s="28"/>
    </row>
    <row r="55" spans="2:27">
      <c r="B55" s="28"/>
      <c r="C55" s="28"/>
      <c r="D55" s="28"/>
      <c r="E55" s="254"/>
      <c r="F55" s="28"/>
      <c r="G55" s="28"/>
      <c r="H55" s="28"/>
      <c r="I55" s="254"/>
      <c r="J55" s="28"/>
      <c r="K55" s="28"/>
      <c r="L55" s="28"/>
      <c r="M55" s="254"/>
      <c r="N55" s="28"/>
      <c r="O55" s="28"/>
      <c r="P55" s="28"/>
      <c r="Q55" s="254"/>
      <c r="R55" s="28"/>
      <c r="S55" s="28"/>
      <c r="T55" s="28"/>
      <c r="U55" s="28"/>
      <c r="V55" s="254"/>
      <c r="W55" s="28"/>
      <c r="X55" s="28"/>
      <c r="Y55" s="28"/>
      <c r="Z55" s="28"/>
      <c r="AA55" s="28"/>
    </row>
    <row r="56" spans="2:27">
      <c r="B56" s="28"/>
      <c r="C56" s="28"/>
      <c r="D56" s="28"/>
      <c r="E56" s="254"/>
      <c r="F56" s="28"/>
      <c r="G56" s="28"/>
      <c r="H56" s="28"/>
      <c r="I56" s="254"/>
      <c r="J56" s="28"/>
      <c r="K56" s="28"/>
      <c r="L56" s="28"/>
      <c r="M56" s="254"/>
      <c r="N56" s="28"/>
      <c r="O56" s="28"/>
      <c r="P56" s="28"/>
      <c r="Q56" s="254"/>
      <c r="R56" s="28"/>
      <c r="S56" s="28"/>
      <c r="T56" s="28"/>
      <c r="U56" s="28"/>
      <c r="V56" s="254"/>
      <c r="W56" s="28"/>
      <c r="X56" s="28"/>
      <c r="Y56" s="28"/>
      <c r="Z56" s="28"/>
      <c r="AA56" s="28"/>
    </row>
    <row r="57" spans="2:27">
      <c r="B57" s="28"/>
      <c r="C57" s="28"/>
      <c r="D57" s="28"/>
      <c r="E57" s="254"/>
      <c r="F57" s="28"/>
      <c r="G57" s="28"/>
      <c r="H57" s="28"/>
      <c r="I57" s="254"/>
      <c r="J57" s="28"/>
      <c r="K57" s="28"/>
      <c r="L57" s="28"/>
      <c r="M57" s="254"/>
      <c r="N57" s="28"/>
      <c r="O57" s="28"/>
      <c r="P57" s="28"/>
      <c r="Q57" s="254"/>
      <c r="R57" s="28"/>
      <c r="S57" s="28"/>
      <c r="T57" s="28"/>
      <c r="U57" s="28"/>
      <c r="V57" s="254"/>
      <c r="W57" s="28"/>
      <c r="X57" s="28"/>
      <c r="Y57" s="28"/>
      <c r="Z57" s="28"/>
      <c r="AA57" s="28"/>
    </row>
    <row r="58" spans="2:27">
      <c r="B58" s="28"/>
      <c r="C58" s="28"/>
      <c r="D58" s="28"/>
      <c r="E58" s="254"/>
      <c r="F58" s="28"/>
      <c r="G58" s="28"/>
      <c r="H58" s="28"/>
      <c r="I58" s="254"/>
      <c r="J58" s="28"/>
      <c r="K58" s="28"/>
      <c r="L58" s="28"/>
      <c r="M58" s="254"/>
      <c r="N58" s="28"/>
      <c r="O58" s="28"/>
      <c r="P58" s="28"/>
      <c r="Q58" s="254"/>
      <c r="R58" s="28"/>
      <c r="S58" s="28"/>
      <c r="T58" s="28"/>
      <c r="U58" s="28"/>
      <c r="V58" s="254"/>
      <c r="W58" s="28"/>
      <c r="X58" s="28"/>
      <c r="Y58" s="28"/>
      <c r="Z58" s="28"/>
      <c r="AA58" s="28"/>
    </row>
    <row r="59" spans="2:27">
      <c r="B59" s="28"/>
      <c r="C59" s="28"/>
      <c r="D59" s="28"/>
      <c r="E59" s="254"/>
      <c r="F59" s="28"/>
      <c r="G59" s="28"/>
      <c r="H59" s="28"/>
      <c r="I59" s="254"/>
      <c r="J59" s="28"/>
      <c r="K59" s="28"/>
      <c r="L59" s="28"/>
      <c r="M59" s="254"/>
      <c r="N59" s="28"/>
      <c r="O59" s="28"/>
      <c r="P59" s="28"/>
      <c r="Q59" s="254"/>
      <c r="R59" s="28"/>
      <c r="S59" s="28"/>
      <c r="T59" s="28"/>
      <c r="U59" s="28"/>
      <c r="V59" s="254"/>
      <c r="W59" s="28"/>
      <c r="X59" s="28"/>
      <c r="Y59" s="28"/>
      <c r="Z59" s="28"/>
      <c r="AA59" s="28"/>
    </row>
    <row r="60" spans="2:27">
      <c r="B60" s="28"/>
      <c r="C60" s="28"/>
      <c r="D60" s="28"/>
      <c r="E60" s="254"/>
      <c r="F60" s="28"/>
      <c r="G60" s="28"/>
      <c r="H60" s="28"/>
      <c r="I60" s="254"/>
      <c r="J60" s="28"/>
      <c r="K60" s="28"/>
      <c r="L60" s="28"/>
      <c r="M60" s="254"/>
      <c r="N60" s="28"/>
      <c r="O60" s="28"/>
      <c r="P60" s="28"/>
      <c r="Q60" s="254"/>
      <c r="R60" s="28"/>
      <c r="S60" s="28"/>
      <c r="T60" s="28"/>
      <c r="U60" s="28"/>
      <c r="V60" s="254"/>
      <c r="W60" s="28"/>
      <c r="X60" s="28"/>
      <c r="Y60" s="28"/>
      <c r="Z60" s="28"/>
      <c r="AA60" s="28"/>
    </row>
    <row r="61" spans="2:27">
      <c r="B61" s="28"/>
      <c r="C61" s="28"/>
      <c r="D61" s="28"/>
      <c r="E61" s="254"/>
      <c r="F61" s="28"/>
      <c r="G61" s="28"/>
      <c r="H61" s="28"/>
      <c r="I61" s="254"/>
      <c r="J61" s="28"/>
      <c r="K61" s="28"/>
      <c r="L61" s="28"/>
      <c r="M61" s="254"/>
      <c r="N61" s="28"/>
      <c r="O61" s="28"/>
      <c r="P61" s="28"/>
      <c r="Q61" s="254"/>
      <c r="R61" s="28"/>
      <c r="S61" s="28"/>
      <c r="T61" s="28"/>
      <c r="U61" s="28"/>
      <c r="V61" s="254"/>
      <c r="W61" s="28"/>
      <c r="X61" s="28"/>
      <c r="Y61" s="28"/>
      <c r="Z61" s="28"/>
      <c r="AA61" s="28"/>
    </row>
    <row r="62" spans="2:27">
      <c r="B62" s="28"/>
      <c r="C62" s="28"/>
      <c r="D62" s="28"/>
      <c r="E62" s="254"/>
      <c r="F62" s="28"/>
      <c r="G62" s="28"/>
      <c r="H62" s="28"/>
      <c r="I62" s="254"/>
      <c r="J62" s="28"/>
      <c r="K62" s="28"/>
      <c r="L62" s="28"/>
      <c r="M62" s="254"/>
      <c r="N62" s="28"/>
      <c r="O62" s="28"/>
      <c r="P62" s="28"/>
      <c r="Q62" s="254"/>
      <c r="R62" s="28"/>
      <c r="S62" s="28"/>
      <c r="T62" s="28"/>
      <c r="U62" s="28"/>
      <c r="V62" s="254"/>
      <c r="W62" s="28"/>
      <c r="X62" s="28"/>
      <c r="Y62" s="28"/>
      <c r="Z62" s="28"/>
      <c r="AA62" s="28"/>
    </row>
    <row r="63" spans="2:27">
      <c r="B63" s="28"/>
      <c r="C63" s="28"/>
      <c r="D63" s="28"/>
      <c r="E63" s="254"/>
      <c r="F63" s="28"/>
      <c r="G63" s="28"/>
      <c r="H63" s="28"/>
      <c r="I63" s="254"/>
      <c r="J63" s="28"/>
      <c r="K63" s="28"/>
      <c r="L63" s="28"/>
      <c r="M63" s="254"/>
      <c r="N63" s="28"/>
      <c r="O63" s="28"/>
      <c r="P63" s="28"/>
      <c r="Q63" s="254"/>
      <c r="R63" s="28"/>
      <c r="S63" s="28"/>
      <c r="T63" s="28"/>
      <c r="U63" s="28"/>
      <c r="V63" s="254"/>
      <c r="W63" s="28"/>
      <c r="X63" s="28"/>
      <c r="Y63" s="28"/>
      <c r="Z63" s="28"/>
      <c r="AA63" s="28"/>
    </row>
    <row r="64" spans="2:27">
      <c r="B64" s="28"/>
      <c r="C64" s="28"/>
      <c r="D64" s="28"/>
      <c r="E64" s="254"/>
      <c r="F64" s="28"/>
      <c r="G64" s="28"/>
      <c r="H64" s="28"/>
      <c r="I64" s="254"/>
      <c r="J64" s="28"/>
      <c r="K64" s="28"/>
      <c r="L64" s="28"/>
      <c r="M64" s="254"/>
      <c r="N64" s="28"/>
      <c r="O64" s="28"/>
      <c r="P64" s="28"/>
      <c r="Q64" s="254"/>
      <c r="R64" s="28"/>
      <c r="S64" s="28"/>
      <c r="T64" s="28"/>
      <c r="U64" s="28"/>
      <c r="V64" s="254"/>
      <c r="W64" s="28"/>
      <c r="X64" s="28"/>
      <c r="Y64" s="28"/>
      <c r="Z64" s="28"/>
      <c r="AA64" s="28"/>
    </row>
    <row r="65" spans="2:27">
      <c r="B65" s="28"/>
      <c r="C65" s="28"/>
      <c r="D65" s="28"/>
      <c r="E65" s="254"/>
      <c r="F65" s="28"/>
      <c r="G65" s="28"/>
      <c r="H65" s="28"/>
      <c r="I65" s="254"/>
      <c r="J65" s="28"/>
      <c r="K65" s="28"/>
      <c r="L65" s="28"/>
      <c r="M65" s="254"/>
      <c r="N65" s="28"/>
      <c r="O65" s="28"/>
      <c r="P65" s="28"/>
      <c r="Q65" s="254"/>
      <c r="R65" s="28"/>
      <c r="S65" s="28"/>
      <c r="T65" s="28"/>
      <c r="U65" s="28"/>
      <c r="V65" s="254"/>
      <c r="W65" s="28"/>
      <c r="X65" s="28"/>
      <c r="Y65" s="28"/>
      <c r="Z65" s="28"/>
      <c r="AA65" s="28"/>
    </row>
    <row r="66" spans="2:27">
      <c r="B66" s="28"/>
      <c r="C66" s="28"/>
      <c r="D66" s="28"/>
      <c r="E66" s="254"/>
      <c r="F66" s="28"/>
      <c r="G66" s="28"/>
      <c r="H66" s="28"/>
      <c r="I66" s="254"/>
      <c r="J66" s="28"/>
      <c r="K66" s="28"/>
      <c r="L66" s="28"/>
      <c r="M66" s="254"/>
      <c r="N66" s="28"/>
      <c r="O66" s="28"/>
      <c r="P66" s="28"/>
      <c r="Q66" s="254"/>
      <c r="R66" s="28"/>
      <c r="S66" s="28"/>
      <c r="T66" s="28"/>
      <c r="U66" s="28"/>
      <c r="V66" s="254"/>
      <c r="W66" s="28"/>
      <c r="X66" s="28"/>
      <c r="Y66" s="28"/>
      <c r="Z66" s="28"/>
      <c r="AA66" s="28"/>
    </row>
    <row r="67" spans="2:27">
      <c r="B67" s="28"/>
      <c r="C67" s="28"/>
      <c r="D67" s="28"/>
      <c r="E67" s="254"/>
      <c r="F67" s="28"/>
      <c r="G67" s="28"/>
      <c r="H67" s="28"/>
      <c r="I67" s="254"/>
      <c r="J67" s="28"/>
      <c r="K67" s="28"/>
      <c r="L67" s="28"/>
      <c r="M67" s="254"/>
      <c r="N67" s="28"/>
      <c r="O67" s="28"/>
      <c r="P67" s="28"/>
      <c r="Q67" s="254"/>
      <c r="R67" s="28"/>
      <c r="S67" s="28"/>
      <c r="T67" s="28"/>
      <c r="U67" s="28"/>
      <c r="V67" s="254"/>
      <c r="W67" s="28"/>
      <c r="X67" s="28"/>
      <c r="Y67" s="28"/>
      <c r="Z67" s="28"/>
      <c r="AA67" s="28"/>
    </row>
    <row r="68" spans="2:27">
      <c r="B68" s="28"/>
      <c r="C68" s="28"/>
      <c r="D68" s="28"/>
      <c r="E68" s="254"/>
      <c r="F68" s="28"/>
      <c r="G68" s="28"/>
      <c r="H68" s="28"/>
      <c r="I68" s="254"/>
      <c r="J68" s="28"/>
      <c r="K68" s="28"/>
      <c r="L68" s="28"/>
      <c r="M68" s="254"/>
      <c r="N68" s="28"/>
      <c r="O68" s="28"/>
      <c r="P68" s="28"/>
      <c r="Q68" s="254"/>
      <c r="R68" s="28"/>
      <c r="S68" s="28"/>
      <c r="T68" s="28"/>
      <c r="U68" s="28"/>
      <c r="V68" s="254"/>
      <c r="W68" s="28"/>
      <c r="X68" s="28"/>
      <c r="Y68" s="28"/>
      <c r="Z68" s="28"/>
      <c r="AA68" s="28"/>
    </row>
    <row r="69" spans="2:27">
      <c r="B69" s="28"/>
      <c r="C69" s="28"/>
      <c r="D69" s="28"/>
      <c r="E69" s="254"/>
      <c r="F69" s="28"/>
      <c r="G69" s="28"/>
      <c r="H69" s="28"/>
      <c r="I69" s="254"/>
      <c r="J69" s="28"/>
      <c r="K69" s="28"/>
      <c r="L69" s="28"/>
      <c r="M69" s="254"/>
      <c r="N69" s="28"/>
      <c r="O69" s="28"/>
      <c r="P69" s="28"/>
      <c r="Q69" s="254"/>
      <c r="R69" s="28"/>
      <c r="S69" s="28"/>
      <c r="T69" s="28"/>
      <c r="U69" s="28"/>
      <c r="V69" s="254"/>
      <c r="W69" s="28"/>
      <c r="X69" s="28"/>
      <c r="Y69" s="28"/>
      <c r="Z69" s="28"/>
      <c r="AA69" s="28"/>
    </row>
    <row r="70" spans="2:27">
      <c r="B70" s="28"/>
      <c r="C70" s="28"/>
      <c r="D70" s="28"/>
      <c r="E70" s="254"/>
      <c r="F70" s="28"/>
      <c r="G70" s="28"/>
      <c r="H70" s="28"/>
      <c r="I70" s="254"/>
      <c r="J70" s="28"/>
      <c r="K70" s="28"/>
      <c r="L70" s="28"/>
      <c r="M70" s="254"/>
      <c r="N70" s="28"/>
      <c r="O70" s="28"/>
      <c r="P70" s="28"/>
      <c r="Q70" s="254"/>
      <c r="R70" s="28"/>
      <c r="S70" s="28"/>
      <c r="T70" s="28"/>
      <c r="U70" s="28"/>
      <c r="V70" s="254"/>
      <c r="W70" s="28"/>
      <c r="X70" s="28"/>
      <c r="Y70" s="28"/>
      <c r="Z70" s="28"/>
      <c r="AA70" s="28"/>
    </row>
    <row r="71" spans="2:27">
      <c r="B71" s="28"/>
      <c r="C71" s="28"/>
      <c r="D71" s="28"/>
      <c r="E71" s="254"/>
      <c r="F71" s="28"/>
      <c r="G71" s="28"/>
      <c r="H71" s="28"/>
      <c r="I71" s="254"/>
      <c r="J71" s="28"/>
      <c r="K71" s="28"/>
      <c r="L71" s="28"/>
      <c r="M71" s="254"/>
      <c r="N71" s="28"/>
      <c r="O71" s="28"/>
      <c r="P71" s="28"/>
      <c r="Q71" s="254"/>
      <c r="R71" s="28"/>
      <c r="S71" s="28"/>
      <c r="T71" s="28"/>
      <c r="U71" s="28"/>
      <c r="V71" s="254"/>
      <c r="W71" s="28"/>
      <c r="X71" s="28"/>
      <c r="Y71" s="28"/>
      <c r="Z71" s="28"/>
      <c r="AA71" s="28"/>
    </row>
    <row r="72" spans="2:27">
      <c r="B72" s="28"/>
      <c r="C72" s="28"/>
      <c r="D72" s="28"/>
      <c r="E72" s="254"/>
      <c r="F72" s="28"/>
      <c r="G72" s="28"/>
      <c r="H72" s="28"/>
      <c r="I72" s="254"/>
      <c r="J72" s="28"/>
      <c r="K72" s="28"/>
      <c r="L72" s="28"/>
      <c r="M72" s="254"/>
      <c r="N72" s="28"/>
      <c r="O72" s="28"/>
      <c r="P72" s="28"/>
      <c r="Q72" s="254"/>
      <c r="R72" s="28"/>
      <c r="S72" s="28"/>
      <c r="T72" s="28"/>
      <c r="U72" s="28"/>
      <c r="V72" s="254"/>
      <c r="W72" s="28"/>
      <c r="X72" s="28"/>
      <c r="Y72" s="28"/>
      <c r="Z72" s="28"/>
      <c r="AA72" s="28"/>
    </row>
    <row r="73" spans="2:27">
      <c r="B73" s="28"/>
      <c r="C73" s="28"/>
      <c r="D73" s="28"/>
      <c r="E73" s="254"/>
      <c r="F73" s="28"/>
      <c r="G73" s="28"/>
      <c r="H73" s="28"/>
      <c r="I73" s="254"/>
      <c r="J73" s="28"/>
      <c r="K73" s="28"/>
      <c r="L73" s="28"/>
      <c r="M73" s="254"/>
      <c r="N73" s="28"/>
      <c r="O73" s="28"/>
      <c r="P73" s="28"/>
      <c r="Q73" s="254"/>
      <c r="R73" s="28"/>
      <c r="S73" s="28"/>
      <c r="T73" s="28"/>
      <c r="U73" s="28"/>
      <c r="V73" s="254"/>
      <c r="W73" s="28"/>
      <c r="X73" s="28"/>
      <c r="Y73" s="28"/>
      <c r="Z73" s="28"/>
      <c r="AA73" s="28"/>
    </row>
    <row r="74" spans="2:27">
      <c r="B74" s="28"/>
      <c r="C74" s="28"/>
      <c r="D74" s="28"/>
      <c r="E74" s="254"/>
      <c r="F74" s="28"/>
      <c r="G74" s="28"/>
      <c r="H74" s="28"/>
      <c r="I74" s="254"/>
      <c r="J74" s="28"/>
      <c r="K74" s="28"/>
      <c r="L74" s="28"/>
      <c r="M74" s="254"/>
      <c r="N74" s="28"/>
      <c r="O74" s="28"/>
      <c r="P74" s="28"/>
      <c r="Q74" s="254"/>
      <c r="R74" s="28"/>
      <c r="S74" s="28"/>
      <c r="T74" s="28"/>
      <c r="U74" s="28"/>
      <c r="V74" s="254"/>
      <c r="W74" s="28"/>
      <c r="X74" s="28"/>
      <c r="Y74" s="28"/>
      <c r="Z74" s="28"/>
      <c r="AA74" s="28"/>
    </row>
    <row r="75" spans="2:27">
      <c r="B75" s="28"/>
      <c r="C75" s="28"/>
      <c r="D75" s="28"/>
      <c r="E75" s="254"/>
      <c r="F75" s="28"/>
      <c r="G75" s="28"/>
      <c r="H75" s="28"/>
      <c r="I75" s="254"/>
      <c r="J75" s="28"/>
      <c r="K75" s="28"/>
      <c r="L75" s="28"/>
      <c r="M75" s="254"/>
      <c r="N75" s="28"/>
      <c r="O75" s="28"/>
      <c r="P75" s="28"/>
      <c r="Q75" s="254"/>
      <c r="R75" s="28"/>
      <c r="S75" s="28"/>
      <c r="T75" s="28"/>
      <c r="U75" s="28"/>
      <c r="V75" s="254"/>
      <c r="W75" s="28"/>
      <c r="X75" s="28"/>
      <c r="Y75" s="28"/>
      <c r="Z75" s="28"/>
      <c r="AA75" s="28"/>
    </row>
    <row r="76" spans="2:27">
      <c r="B76" s="28"/>
      <c r="C76" s="28"/>
      <c r="D76" s="28"/>
      <c r="E76" s="254"/>
      <c r="F76" s="28"/>
      <c r="G76" s="28"/>
      <c r="H76" s="28"/>
      <c r="I76" s="254"/>
      <c r="J76" s="28"/>
      <c r="K76" s="28"/>
      <c r="L76" s="28"/>
      <c r="M76" s="254"/>
      <c r="N76" s="28"/>
      <c r="O76" s="28"/>
      <c r="P76" s="28"/>
      <c r="Q76" s="254"/>
      <c r="R76" s="28"/>
      <c r="S76" s="28"/>
      <c r="T76" s="28"/>
      <c r="U76" s="28"/>
      <c r="V76" s="254"/>
      <c r="W76" s="28"/>
      <c r="X76" s="28"/>
      <c r="Y76" s="28"/>
      <c r="Z76" s="28"/>
      <c r="AA76" s="28"/>
    </row>
    <row r="77" spans="2:27">
      <c r="B77" s="28"/>
      <c r="C77" s="28"/>
      <c r="D77" s="28"/>
      <c r="E77" s="254"/>
      <c r="F77" s="28"/>
      <c r="G77" s="28"/>
      <c r="H77" s="28"/>
      <c r="I77" s="254"/>
      <c r="J77" s="28"/>
      <c r="K77" s="28"/>
      <c r="L77" s="28"/>
      <c r="M77" s="254"/>
      <c r="N77" s="28"/>
      <c r="O77" s="28"/>
      <c r="P77" s="28"/>
      <c r="Q77" s="254"/>
      <c r="R77" s="28"/>
      <c r="S77" s="28"/>
      <c r="T77" s="28"/>
      <c r="U77" s="28"/>
      <c r="V77" s="254"/>
      <c r="W77" s="28"/>
      <c r="X77" s="28"/>
      <c r="Y77" s="28"/>
      <c r="Z77" s="28"/>
      <c r="AA77" s="28"/>
    </row>
    <row r="78" spans="2:27">
      <c r="B78" s="28"/>
      <c r="C78" s="28"/>
      <c r="D78" s="28"/>
      <c r="E78" s="254"/>
      <c r="F78" s="28"/>
      <c r="G78" s="28"/>
      <c r="H78" s="28"/>
      <c r="I78" s="254"/>
      <c r="J78" s="28"/>
      <c r="K78" s="28"/>
      <c r="L78" s="28"/>
      <c r="M78" s="254"/>
      <c r="N78" s="28"/>
      <c r="O78" s="28"/>
      <c r="P78" s="28"/>
      <c r="Q78" s="254"/>
      <c r="R78" s="28"/>
      <c r="S78" s="28"/>
      <c r="T78" s="28"/>
      <c r="U78" s="28"/>
      <c r="V78" s="254"/>
      <c r="W78" s="28"/>
      <c r="X78" s="28"/>
      <c r="Y78" s="28"/>
      <c r="Z78" s="28"/>
      <c r="AA78" s="28"/>
    </row>
    <row r="79" spans="2:27">
      <c r="B79" s="28"/>
      <c r="C79" s="28"/>
      <c r="D79" s="28"/>
      <c r="E79" s="254"/>
      <c r="F79" s="28"/>
      <c r="G79" s="28"/>
      <c r="H79" s="28"/>
      <c r="I79" s="254"/>
      <c r="J79" s="28"/>
      <c r="K79" s="28"/>
      <c r="L79" s="28"/>
      <c r="M79" s="254"/>
      <c r="N79" s="28"/>
      <c r="O79" s="28"/>
      <c r="P79" s="28"/>
      <c r="Q79" s="254"/>
      <c r="R79" s="28"/>
      <c r="S79" s="28"/>
      <c r="T79" s="28"/>
      <c r="U79" s="28"/>
      <c r="V79" s="254"/>
      <c r="W79" s="28"/>
      <c r="X79" s="28"/>
      <c r="Y79" s="28"/>
      <c r="Z79" s="28"/>
      <c r="AA79" s="28"/>
    </row>
    <row r="80" spans="2:27">
      <c r="B80" s="28"/>
      <c r="C80" s="28"/>
      <c r="D80" s="28"/>
      <c r="E80" s="254"/>
      <c r="F80" s="28"/>
      <c r="G80" s="28"/>
      <c r="H80" s="28"/>
      <c r="I80" s="254"/>
      <c r="J80" s="28"/>
      <c r="K80" s="28"/>
      <c r="L80" s="28"/>
      <c r="M80" s="254"/>
      <c r="N80" s="28"/>
      <c r="O80" s="28"/>
      <c r="P80" s="28"/>
      <c r="Q80" s="254"/>
      <c r="R80" s="28"/>
      <c r="S80" s="28"/>
      <c r="T80" s="28"/>
      <c r="U80" s="28"/>
      <c r="V80" s="254"/>
      <c r="W80" s="28"/>
      <c r="X80" s="28"/>
      <c r="Y80" s="28"/>
      <c r="Z80" s="28"/>
      <c r="AA80" s="28"/>
    </row>
    <row r="81" spans="2:27">
      <c r="B81" s="28"/>
      <c r="C81" s="28"/>
      <c r="D81" s="28"/>
      <c r="E81" s="254"/>
      <c r="F81" s="28"/>
      <c r="G81" s="28"/>
      <c r="H81" s="28"/>
      <c r="I81" s="254"/>
      <c r="J81" s="28"/>
      <c r="K81" s="28"/>
      <c r="L81" s="28"/>
      <c r="M81" s="254"/>
      <c r="N81" s="28"/>
      <c r="O81" s="28"/>
      <c r="P81" s="28"/>
      <c r="Q81" s="254"/>
      <c r="R81" s="28"/>
      <c r="S81" s="28"/>
      <c r="T81" s="28"/>
      <c r="U81" s="28"/>
      <c r="V81" s="254"/>
      <c r="W81" s="28"/>
      <c r="X81" s="28"/>
      <c r="Y81" s="28"/>
      <c r="Z81" s="28"/>
      <c r="AA81" s="28"/>
    </row>
    <row r="82" spans="2:27">
      <c r="B82" s="28"/>
      <c r="C82" s="28"/>
      <c r="D82" s="28"/>
      <c r="E82" s="254"/>
      <c r="F82" s="28"/>
      <c r="G82" s="28"/>
      <c r="H82" s="28"/>
      <c r="I82" s="254"/>
      <c r="J82" s="28"/>
      <c r="K82" s="28"/>
      <c r="L82" s="28"/>
      <c r="M82" s="254"/>
      <c r="N82" s="28"/>
      <c r="O82" s="28"/>
      <c r="P82" s="28"/>
      <c r="Q82" s="254"/>
      <c r="R82" s="28"/>
      <c r="S82" s="28"/>
      <c r="T82" s="28"/>
      <c r="U82" s="28"/>
      <c r="V82" s="254"/>
      <c r="W82" s="28"/>
      <c r="X82" s="28"/>
      <c r="Y82" s="28"/>
      <c r="Z82" s="28"/>
      <c r="AA82" s="28"/>
    </row>
    <row r="83" spans="2:27">
      <c r="B83" s="28"/>
      <c r="C83" s="28"/>
      <c r="D83" s="28"/>
      <c r="E83" s="254"/>
      <c r="F83" s="28"/>
      <c r="G83" s="28"/>
      <c r="H83" s="28"/>
      <c r="I83" s="254"/>
      <c r="J83" s="28"/>
      <c r="K83" s="28"/>
      <c r="L83" s="28"/>
      <c r="M83" s="254"/>
      <c r="N83" s="28"/>
      <c r="O83" s="28"/>
      <c r="P83" s="28"/>
      <c r="Q83" s="254"/>
      <c r="R83" s="28"/>
      <c r="S83" s="28"/>
      <c r="T83" s="28"/>
      <c r="U83" s="28"/>
      <c r="V83" s="254"/>
      <c r="W83" s="28"/>
      <c r="X83" s="28"/>
      <c r="Y83" s="28"/>
      <c r="Z83" s="28"/>
      <c r="AA83" s="28"/>
    </row>
    <row r="84" spans="2:27">
      <c r="B84" s="28"/>
      <c r="C84" s="28"/>
      <c r="D84" s="28"/>
      <c r="E84" s="254"/>
      <c r="F84" s="28"/>
      <c r="G84" s="28"/>
      <c r="H84" s="28"/>
      <c r="I84" s="254"/>
      <c r="J84" s="28"/>
      <c r="K84" s="28"/>
      <c r="L84" s="28"/>
      <c r="M84" s="254"/>
      <c r="N84" s="28"/>
      <c r="O84" s="28"/>
      <c r="P84" s="28"/>
      <c r="Q84" s="254"/>
      <c r="R84" s="28"/>
      <c r="S84" s="28"/>
      <c r="T84" s="28"/>
      <c r="U84" s="28"/>
      <c r="V84" s="254"/>
      <c r="W84" s="28"/>
      <c r="X84" s="28"/>
      <c r="Y84" s="28"/>
      <c r="Z84" s="28"/>
      <c r="AA84" s="28"/>
    </row>
    <row r="85" spans="2:27">
      <c r="B85" s="28"/>
      <c r="C85" s="28"/>
      <c r="D85" s="28"/>
      <c r="E85" s="254"/>
      <c r="F85" s="28"/>
      <c r="G85" s="28"/>
      <c r="H85" s="28"/>
      <c r="I85" s="254"/>
      <c r="J85" s="28"/>
      <c r="K85" s="28"/>
      <c r="L85" s="28"/>
      <c r="M85" s="254"/>
      <c r="N85" s="28"/>
      <c r="O85" s="28"/>
      <c r="P85" s="28"/>
      <c r="Q85" s="254"/>
      <c r="R85" s="28"/>
      <c r="S85" s="28"/>
      <c r="T85" s="28"/>
      <c r="U85" s="28"/>
      <c r="V85" s="254"/>
      <c r="W85" s="28"/>
      <c r="X85" s="28"/>
      <c r="Y85" s="28"/>
      <c r="Z85" s="28"/>
      <c r="AA85" s="28"/>
    </row>
    <row r="86" spans="2:27">
      <c r="B86" s="28"/>
      <c r="C86" s="28"/>
      <c r="D86" s="28"/>
      <c r="E86" s="254"/>
      <c r="F86" s="28"/>
      <c r="G86" s="28"/>
      <c r="H86" s="28"/>
      <c r="I86" s="254"/>
      <c r="J86" s="28"/>
      <c r="K86" s="28"/>
      <c r="L86" s="28"/>
      <c r="M86" s="254"/>
      <c r="N86" s="28"/>
      <c r="O86" s="28"/>
      <c r="P86" s="28"/>
      <c r="Q86" s="254"/>
      <c r="R86" s="28"/>
      <c r="S86" s="28"/>
      <c r="T86" s="28"/>
      <c r="U86" s="28"/>
      <c r="V86" s="254"/>
      <c r="W86" s="28"/>
      <c r="X86" s="28"/>
      <c r="Y86" s="28"/>
      <c r="Z86" s="28"/>
      <c r="AA86" s="28"/>
    </row>
    <row r="87" spans="2:27">
      <c r="B87" s="28"/>
      <c r="C87" s="28"/>
      <c r="D87" s="28"/>
      <c r="E87" s="254"/>
      <c r="F87" s="28"/>
      <c r="G87" s="28"/>
      <c r="H87" s="28"/>
      <c r="I87" s="254"/>
      <c r="J87" s="28"/>
      <c r="K87" s="28"/>
      <c r="L87" s="28"/>
      <c r="M87" s="254"/>
      <c r="N87" s="28"/>
      <c r="O87" s="28"/>
      <c r="P87" s="28"/>
      <c r="Q87" s="254"/>
      <c r="R87" s="28"/>
      <c r="S87" s="28"/>
      <c r="T87" s="28"/>
      <c r="U87" s="28"/>
      <c r="V87" s="254"/>
      <c r="W87" s="28"/>
      <c r="X87" s="28"/>
      <c r="Y87" s="28"/>
      <c r="Z87" s="28"/>
      <c r="AA87" s="28"/>
    </row>
    <row r="88" spans="2:27">
      <c r="B88" s="28"/>
      <c r="C88" s="28"/>
      <c r="D88" s="28"/>
      <c r="E88" s="254"/>
      <c r="F88" s="28"/>
      <c r="G88" s="28"/>
      <c r="H88" s="28"/>
      <c r="I88" s="254"/>
      <c r="J88" s="28"/>
      <c r="K88" s="28"/>
      <c r="L88" s="28"/>
      <c r="M88" s="254"/>
      <c r="N88" s="28"/>
      <c r="O88" s="28"/>
      <c r="P88" s="28"/>
      <c r="Q88" s="254"/>
      <c r="R88" s="28"/>
      <c r="S88" s="28"/>
      <c r="T88" s="28"/>
      <c r="U88" s="28"/>
      <c r="V88" s="254"/>
      <c r="W88" s="28"/>
      <c r="X88" s="28"/>
      <c r="Y88" s="28"/>
      <c r="Z88" s="28"/>
      <c r="AA88" s="28"/>
    </row>
    <row r="89" spans="2:27">
      <c r="B89" s="28"/>
      <c r="C89" s="28"/>
      <c r="D89" s="28"/>
      <c r="E89" s="254"/>
      <c r="F89" s="28"/>
      <c r="G89" s="28"/>
      <c r="H89" s="28"/>
      <c r="I89" s="254"/>
      <c r="J89" s="28"/>
      <c r="K89" s="28"/>
      <c r="L89" s="28"/>
      <c r="M89" s="254"/>
      <c r="N89" s="28"/>
      <c r="O89" s="28"/>
      <c r="P89" s="28"/>
      <c r="Q89" s="254"/>
      <c r="R89" s="28"/>
      <c r="S89" s="28"/>
      <c r="T89" s="28"/>
      <c r="U89" s="28"/>
      <c r="V89" s="254"/>
      <c r="W89" s="28"/>
      <c r="X89" s="28"/>
      <c r="Y89" s="28"/>
      <c r="Z89" s="28"/>
      <c r="AA89" s="28"/>
    </row>
    <row r="90" spans="2:27">
      <c r="B90" s="28"/>
      <c r="C90" s="28"/>
      <c r="D90" s="28"/>
      <c r="E90" s="254"/>
      <c r="F90" s="28"/>
      <c r="G90" s="28"/>
      <c r="H90" s="28"/>
      <c r="I90" s="254"/>
      <c r="J90" s="28"/>
      <c r="K90" s="28"/>
      <c r="L90" s="28"/>
      <c r="M90" s="254"/>
      <c r="N90" s="28"/>
      <c r="O90" s="28"/>
      <c r="P90" s="28"/>
      <c r="Q90" s="254"/>
      <c r="R90" s="28"/>
      <c r="S90" s="28"/>
      <c r="T90" s="28"/>
      <c r="U90" s="28"/>
      <c r="V90" s="254"/>
      <c r="W90" s="28"/>
      <c r="X90" s="28"/>
      <c r="Y90" s="28"/>
      <c r="Z90" s="28"/>
      <c r="AA90" s="28"/>
    </row>
    <row r="91" spans="2:27">
      <c r="B91" s="28"/>
      <c r="C91" s="28"/>
      <c r="D91" s="28"/>
      <c r="E91" s="254"/>
      <c r="F91" s="28"/>
      <c r="G91" s="28"/>
      <c r="H91" s="28"/>
      <c r="I91" s="254"/>
      <c r="J91" s="28"/>
      <c r="K91" s="28"/>
      <c r="L91" s="28"/>
      <c r="M91" s="254"/>
      <c r="N91" s="28"/>
      <c r="O91" s="28"/>
      <c r="P91" s="28"/>
      <c r="Q91" s="254"/>
      <c r="R91" s="28"/>
      <c r="S91" s="28"/>
      <c r="T91" s="28"/>
      <c r="U91" s="28"/>
      <c r="V91" s="254"/>
      <c r="W91" s="28"/>
      <c r="X91" s="28"/>
      <c r="Y91" s="28"/>
      <c r="Z91" s="28"/>
      <c r="AA91" s="28"/>
    </row>
    <row r="92" spans="2:27">
      <c r="B92" s="28"/>
      <c r="C92" s="28"/>
      <c r="D92" s="28"/>
      <c r="E92" s="254"/>
      <c r="F92" s="28"/>
      <c r="G92" s="28"/>
      <c r="H92" s="28"/>
      <c r="I92" s="254"/>
      <c r="J92" s="28"/>
      <c r="K92" s="28"/>
      <c r="L92" s="28"/>
      <c r="M92" s="254"/>
      <c r="N92" s="28"/>
      <c r="O92" s="28"/>
      <c r="P92" s="28"/>
      <c r="Q92" s="254"/>
      <c r="R92" s="28"/>
      <c r="S92" s="28"/>
      <c r="T92" s="28"/>
      <c r="U92" s="28"/>
      <c r="V92" s="254"/>
      <c r="W92" s="28"/>
      <c r="X92" s="28"/>
      <c r="Y92" s="28"/>
      <c r="Z92" s="28"/>
      <c r="AA92" s="28"/>
    </row>
    <row r="93" spans="2:27">
      <c r="B93" s="28"/>
      <c r="C93" s="28"/>
      <c r="D93" s="28"/>
      <c r="E93" s="254"/>
      <c r="F93" s="28"/>
      <c r="G93" s="28"/>
      <c r="H93" s="28"/>
      <c r="I93" s="254"/>
      <c r="J93" s="28"/>
      <c r="K93" s="28"/>
      <c r="L93" s="28"/>
      <c r="M93" s="254"/>
      <c r="N93" s="28"/>
      <c r="O93" s="28"/>
      <c r="P93" s="28"/>
      <c r="Q93" s="254"/>
      <c r="R93" s="28"/>
      <c r="S93" s="28"/>
      <c r="T93" s="28"/>
      <c r="U93" s="28"/>
      <c r="V93" s="254"/>
      <c r="W93" s="28"/>
      <c r="X93" s="28"/>
      <c r="Y93" s="28"/>
      <c r="Z93" s="28"/>
      <c r="AA93" s="28"/>
    </row>
    <row r="94" spans="2:27">
      <c r="B94" s="28"/>
      <c r="C94" s="28"/>
      <c r="D94" s="28"/>
      <c r="E94" s="254"/>
      <c r="F94" s="28"/>
      <c r="G94" s="28"/>
      <c r="H94" s="28"/>
      <c r="I94" s="254"/>
      <c r="J94" s="28"/>
      <c r="K94" s="28"/>
      <c r="L94" s="28"/>
      <c r="M94" s="254"/>
      <c r="N94" s="28"/>
      <c r="O94" s="28"/>
      <c r="P94" s="28"/>
      <c r="Q94" s="254"/>
      <c r="R94" s="28"/>
      <c r="S94" s="28"/>
      <c r="T94" s="28"/>
      <c r="U94" s="28"/>
      <c r="V94" s="254"/>
      <c r="W94" s="28"/>
      <c r="X94" s="28"/>
      <c r="Y94" s="28"/>
      <c r="Z94" s="28"/>
      <c r="AA94" s="28"/>
    </row>
    <row r="95" spans="2:27">
      <c r="B95" s="28"/>
      <c r="C95" s="28"/>
      <c r="D95" s="28"/>
      <c r="E95" s="254"/>
      <c r="F95" s="28"/>
      <c r="G95" s="28"/>
      <c r="H95" s="28"/>
      <c r="I95" s="254"/>
      <c r="J95" s="28"/>
      <c r="K95" s="28"/>
      <c r="L95" s="28"/>
      <c r="M95" s="254"/>
      <c r="N95" s="28"/>
      <c r="O95" s="28"/>
      <c r="P95" s="28"/>
      <c r="Q95" s="254"/>
      <c r="R95" s="28"/>
      <c r="S95" s="28"/>
      <c r="T95" s="28"/>
      <c r="U95" s="28"/>
      <c r="V95" s="254"/>
      <c r="W95" s="28"/>
      <c r="X95" s="28"/>
      <c r="Y95" s="28"/>
      <c r="Z95" s="28"/>
      <c r="AA95" s="28"/>
    </row>
    <row r="96" spans="2:27">
      <c r="B96" s="28"/>
      <c r="C96" s="28"/>
      <c r="D96" s="28"/>
      <c r="E96" s="254"/>
      <c r="F96" s="28"/>
      <c r="G96" s="28"/>
      <c r="H96" s="28"/>
      <c r="I96" s="254"/>
      <c r="J96" s="28"/>
      <c r="K96" s="28"/>
      <c r="L96" s="28"/>
      <c r="M96" s="254"/>
      <c r="N96" s="28"/>
      <c r="O96" s="28"/>
      <c r="P96" s="28"/>
      <c r="Q96" s="254"/>
      <c r="R96" s="28"/>
      <c r="S96" s="28"/>
      <c r="T96" s="28"/>
      <c r="U96" s="28"/>
      <c r="V96" s="254"/>
      <c r="W96" s="28"/>
      <c r="X96" s="28"/>
      <c r="Y96" s="28"/>
      <c r="Z96" s="28"/>
      <c r="AA96" s="28"/>
    </row>
    <row r="97" spans="2:27">
      <c r="B97" s="28"/>
      <c r="C97" s="28"/>
      <c r="D97" s="28"/>
      <c r="E97" s="254"/>
      <c r="F97" s="28"/>
      <c r="G97" s="28"/>
      <c r="H97" s="28"/>
      <c r="I97" s="254"/>
      <c r="J97" s="28"/>
      <c r="K97" s="28"/>
      <c r="L97" s="28"/>
      <c r="M97" s="254"/>
      <c r="N97" s="28"/>
      <c r="O97" s="28"/>
      <c r="P97" s="28"/>
      <c r="Q97" s="254"/>
      <c r="R97" s="28"/>
      <c r="S97" s="28"/>
      <c r="T97" s="28"/>
      <c r="U97" s="28"/>
      <c r="V97" s="254"/>
      <c r="W97" s="28"/>
      <c r="X97" s="28"/>
      <c r="Y97" s="28"/>
      <c r="Z97" s="28"/>
      <c r="AA97" s="28"/>
    </row>
    <row r="98" spans="2:27">
      <c r="B98" s="28"/>
      <c r="C98" s="28"/>
      <c r="D98" s="28"/>
      <c r="E98" s="254"/>
      <c r="F98" s="28"/>
      <c r="G98" s="28"/>
      <c r="H98" s="28"/>
      <c r="I98" s="254"/>
      <c r="J98" s="28"/>
      <c r="K98" s="28"/>
      <c r="L98" s="28"/>
      <c r="M98" s="254"/>
      <c r="N98" s="28"/>
      <c r="O98" s="28"/>
      <c r="P98" s="28"/>
      <c r="Q98" s="254"/>
      <c r="R98" s="28"/>
      <c r="S98" s="28"/>
      <c r="T98" s="28"/>
      <c r="U98" s="28"/>
      <c r="V98" s="254"/>
      <c r="W98" s="28"/>
      <c r="X98" s="28"/>
      <c r="Y98" s="28"/>
      <c r="Z98" s="28"/>
      <c r="AA98" s="28"/>
    </row>
    <row r="99" spans="2:27">
      <c r="B99" s="28"/>
      <c r="C99" s="28"/>
      <c r="D99" s="28"/>
      <c r="E99" s="254"/>
      <c r="F99" s="28"/>
      <c r="G99" s="28"/>
      <c r="H99" s="28"/>
      <c r="I99" s="254"/>
      <c r="J99" s="28"/>
      <c r="K99" s="28"/>
      <c r="L99" s="28"/>
      <c r="M99" s="254"/>
      <c r="N99" s="28"/>
      <c r="O99" s="28"/>
      <c r="P99" s="28"/>
      <c r="Q99" s="254"/>
      <c r="R99" s="28"/>
      <c r="S99" s="28"/>
      <c r="T99" s="28"/>
      <c r="U99" s="28"/>
      <c r="V99" s="254"/>
      <c r="W99" s="28"/>
      <c r="X99" s="28"/>
      <c r="Y99" s="28"/>
      <c r="Z99" s="28"/>
      <c r="AA99" s="28"/>
    </row>
    <row r="100" spans="2:27">
      <c r="B100" s="28"/>
      <c r="C100" s="28"/>
      <c r="D100" s="28"/>
      <c r="E100" s="254"/>
      <c r="F100" s="28"/>
      <c r="G100" s="28"/>
      <c r="H100" s="28"/>
      <c r="I100" s="254"/>
      <c r="J100" s="28"/>
      <c r="K100" s="28"/>
      <c r="L100" s="28"/>
      <c r="M100" s="254"/>
      <c r="N100" s="28"/>
      <c r="O100" s="28"/>
      <c r="P100" s="28"/>
      <c r="Q100" s="254"/>
      <c r="R100" s="28"/>
      <c r="S100" s="28"/>
      <c r="T100" s="28"/>
      <c r="U100" s="28"/>
      <c r="V100" s="254"/>
      <c r="W100" s="28"/>
      <c r="X100" s="28"/>
      <c r="Y100" s="28"/>
      <c r="Z100" s="28"/>
      <c r="AA100" s="28"/>
    </row>
    <row r="101" spans="2:27">
      <c r="B101" s="28"/>
      <c r="C101" s="28"/>
      <c r="D101" s="28"/>
      <c r="E101" s="254"/>
      <c r="F101" s="28"/>
      <c r="G101" s="28"/>
      <c r="H101" s="28"/>
      <c r="I101" s="254"/>
      <c r="J101" s="28"/>
      <c r="K101" s="28"/>
      <c r="L101" s="28"/>
      <c r="M101" s="254"/>
      <c r="N101" s="28"/>
      <c r="O101" s="28"/>
      <c r="P101" s="28"/>
      <c r="Q101" s="254"/>
      <c r="R101" s="28"/>
      <c r="S101" s="28"/>
      <c r="T101" s="28"/>
      <c r="U101" s="28"/>
      <c r="V101" s="254"/>
      <c r="W101" s="28"/>
      <c r="X101" s="28"/>
      <c r="Y101" s="28"/>
      <c r="Z101" s="28"/>
      <c r="AA101" s="28"/>
    </row>
    <row r="102" spans="2:27">
      <c r="B102" s="28"/>
      <c r="C102" s="28"/>
      <c r="D102" s="28"/>
      <c r="E102" s="254"/>
      <c r="F102" s="28"/>
      <c r="G102" s="28"/>
      <c r="H102" s="28"/>
      <c r="I102" s="254"/>
      <c r="J102" s="28"/>
      <c r="K102" s="28"/>
      <c r="L102" s="28"/>
      <c r="M102" s="254"/>
      <c r="N102" s="28"/>
      <c r="O102" s="28"/>
      <c r="P102" s="28"/>
      <c r="Q102" s="254"/>
      <c r="R102" s="28"/>
      <c r="S102" s="28"/>
      <c r="T102" s="28"/>
      <c r="U102" s="28"/>
      <c r="V102" s="254"/>
      <c r="W102" s="28"/>
      <c r="X102" s="28"/>
      <c r="Y102" s="28"/>
      <c r="Z102" s="28"/>
      <c r="AA102" s="28"/>
    </row>
    <row r="103" spans="2:27">
      <c r="B103" s="28"/>
      <c r="C103" s="28"/>
      <c r="D103" s="28"/>
      <c r="E103" s="254"/>
      <c r="F103" s="28"/>
      <c r="G103" s="28"/>
      <c r="H103" s="28"/>
      <c r="I103" s="254"/>
      <c r="J103" s="28"/>
      <c r="K103" s="28"/>
      <c r="L103" s="28"/>
      <c r="M103" s="254"/>
      <c r="N103" s="28"/>
      <c r="O103" s="28"/>
      <c r="P103" s="28"/>
      <c r="Q103" s="254"/>
      <c r="R103" s="28"/>
      <c r="S103" s="28"/>
      <c r="T103" s="28"/>
      <c r="U103" s="28"/>
      <c r="V103" s="254"/>
      <c r="W103" s="28"/>
      <c r="X103" s="28"/>
      <c r="Y103" s="28"/>
      <c r="Z103" s="28"/>
      <c r="AA103" s="28"/>
    </row>
    <row r="104" spans="2:27">
      <c r="B104" s="28"/>
      <c r="C104" s="28"/>
      <c r="D104" s="28"/>
      <c r="E104" s="254"/>
      <c r="F104" s="28"/>
      <c r="G104" s="28"/>
      <c r="H104" s="28"/>
      <c r="I104" s="254"/>
      <c r="J104" s="28"/>
      <c r="K104" s="28"/>
      <c r="L104" s="28"/>
      <c r="M104" s="254"/>
      <c r="N104" s="28"/>
      <c r="O104" s="28"/>
      <c r="P104" s="28"/>
      <c r="Q104" s="254"/>
      <c r="R104" s="28"/>
      <c r="S104" s="28"/>
      <c r="T104" s="28"/>
      <c r="U104" s="28"/>
      <c r="V104" s="254"/>
      <c r="W104" s="28"/>
      <c r="X104" s="28"/>
      <c r="Y104" s="28"/>
      <c r="Z104" s="28"/>
      <c r="AA104" s="28"/>
    </row>
    <row r="105" spans="2:27">
      <c r="B105" s="28"/>
      <c r="C105" s="28"/>
      <c r="D105" s="28"/>
      <c r="E105" s="254"/>
      <c r="F105" s="28"/>
      <c r="G105" s="28"/>
      <c r="H105" s="28"/>
      <c r="I105" s="254"/>
      <c r="J105" s="28"/>
      <c r="K105" s="28"/>
      <c r="L105" s="28"/>
      <c r="M105" s="254"/>
      <c r="N105" s="28"/>
      <c r="O105" s="28"/>
      <c r="P105" s="28"/>
      <c r="Q105" s="254"/>
      <c r="R105" s="28"/>
      <c r="S105" s="28"/>
      <c r="T105" s="28"/>
      <c r="U105" s="28"/>
      <c r="V105" s="254"/>
      <c r="W105" s="28"/>
      <c r="X105" s="28"/>
      <c r="Y105" s="28"/>
      <c r="Z105" s="28"/>
      <c r="AA105" s="28"/>
    </row>
    <row r="106" spans="2:27">
      <c r="B106" s="28"/>
      <c r="C106" s="28"/>
      <c r="D106" s="28"/>
      <c r="E106" s="254"/>
      <c r="F106" s="28"/>
      <c r="G106" s="28"/>
      <c r="H106" s="28"/>
      <c r="I106" s="254"/>
      <c r="J106" s="28"/>
      <c r="K106" s="28"/>
      <c r="L106" s="28"/>
      <c r="M106" s="254"/>
      <c r="N106" s="28"/>
      <c r="O106" s="28"/>
      <c r="P106" s="28"/>
      <c r="Q106" s="254"/>
      <c r="R106" s="28"/>
      <c r="S106" s="28"/>
      <c r="T106" s="28"/>
      <c r="U106" s="28"/>
      <c r="V106" s="254"/>
      <c r="W106" s="28"/>
      <c r="X106" s="28"/>
      <c r="Y106" s="28"/>
      <c r="Z106" s="28"/>
      <c r="AA106" s="28"/>
    </row>
    <row r="107" spans="2:27">
      <c r="B107" s="28"/>
      <c r="C107" s="28"/>
      <c r="D107" s="28"/>
      <c r="E107" s="254"/>
      <c r="F107" s="28"/>
      <c r="G107" s="28"/>
      <c r="H107" s="28"/>
      <c r="I107" s="254"/>
      <c r="J107" s="28"/>
      <c r="K107" s="28"/>
      <c r="L107" s="28"/>
      <c r="M107" s="254"/>
      <c r="N107" s="28"/>
      <c r="O107" s="28"/>
      <c r="P107" s="28"/>
      <c r="Q107" s="254"/>
      <c r="R107" s="28"/>
      <c r="S107" s="28"/>
      <c r="T107" s="28"/>
      <c r="U107" s="28"/>
      <c r="V107" s="254"/>
      <c r="W107" s="28"/>
      <c r="X107" s="28"/>
      <c r="Y107" s="28"/>
      <c r="Z107" s="28"/>
      <c r="AA107" s="28"/>
    </row>
    <row r="108" spans="2:27">
      <c r="B108" s="28"/>
      <c r="C108" s="28"/>
      <c r="D108" s="28"/>
      <c r="E108" s="254"/>
      <c r="F108" s="28"/>
      <c r="G108" s="28"/>
      <c r="H108" s="28"/>
      <c r="I108" s="254"/>
      <c r="J108" s="28"/>
      <c r="K108" s="28"/>
      <c r="L108" s="28"/>
      <c r="M108" s="254"/>
      <c r="N108" s="28"/>
      <c r="O108" s="28"/>
      <c r="P108" s="28"/>
      <c r="Q108" s="254"/>
      <c r="R108" s="28"/>
      <c r="S108" s="28"/>
      <c r="T108" s="28"/>
      <c r="U108" s="28"/>
      <c r="V108" s="254"/>
      <c r="W108" s="28"/>
      <c r="X108" s="28"/>
      <c r="Y108" s="28"/>
      <c r="Z108" s="28"/>
      <c r="AA108" s="28"/>
    </row>
    <row r="109" spans="2:27">
      <c r="B109" s="28"/>
      <c r="C109" s="28"/>
      <c r="D109" s="28"/>
      <c r="E109" s="254"/>
      <c r="F109" s="28"/>
      <c r="G109" s="28"/>
      <c r="H109" s="28"/>
      <c r="I109" s="254"/>
      <c r="J109" s="28"/>
      <c r="K109" s="28"/>
      <c r="L109" s="28"/>
      <c r="M109" s="254"/>
      <c r="N109" s="28"/>
      <c r="O109" s="28"/>
      <c r="P109" s="28"/>
      <c r="Q109" s="254"/>
      <c r="R109" s="28"/>
      <c r="S109" s="28"/>
      <c r="T109" s="28"/>
      <c r="U109" s="28"/>
      <c r="V109" s="254"/>
      <c r="W109" s="28"/>
      <c r="X109" s="28"/>
      <c r="Y109" s="28"/>
      <c r="Z109" s="28"/>
      <c r="AA109" s="28"/>
    </row>
    <row r="110" spans="2:27">
      <c r="B110" s="28"/>
      <c r="C110" s="28"/>
      <c r="D110" s="28"/>
      <c r="E110" s="254"/>
      <c r="F110" s="28"/>
      <c r="G110" s="28"/>
      <c r="H110" s="28"/>
      <c r="I110" s="254"/>
      <c r="J110" s="28"/>
      <c r="K110" s="28"/>
      <c r="L110" s="28"/>
      <c r="M110" s="254"/>
      <c r="N110" s="28"/>
      <c r="O110" s="28"/>
      <c r="P110" s="28"/>
      <c r="Q110" s="254"/>
      <c r="R110" s="28"/>
      <c r="S110" s="28"/>
      <c r="T110" s="28"/>
      <c r="U110" s="28"/>
      <c r="V110" s="254"/>
      <c r="W110" s="28"/>
      <c r="X110" s="28"/>
      <c r="Y110" s="28"/>
      <c r="Z110" s="28"/>
      <c r="AA110" s="28"/>
    </row>
    <row r="111" spans="2:27">
      <c r="B111" s="28"/>
      <c r="C111" s="28"/>
      <c r="D111" s="28"/>
      <c r="E111" s="254"/>
      <c r="F111" s="28"/>
      <c r="G111" s="28"/>
      <c r="H111" s="28"/>
      <c r="I111" s="254"/>
      <c r="J111" s="28"/>
      <c r="K111" s="28"/>
      <c r="L111" s="28"/>
      <c r="M111" s="254"/>
      <c r="N111" s="28"/>
      <c r="O111" s="28"/>
      <c r="P111" s="28"/>
      <c r="Q111" s="254"/>
      <c r="R111" s="28"/>
      <c r="S111" s="28"/>
      <c r="T111" s="28"/>
      <c r="U111" s="28"/>
      <c r="V111" s="254"/>
      <c r="W111" s="28"/>
      <c r="X111" s="28"/>
      <c r="Y111" s="28"/>
      <c r="Z111" s="28"/>
      <c r="AA111" s="28"/>
    </row>
    <row r="112" spans="2:27">
      <c r="B112" s="28"/>
      <c r="C112" s="28"/>
      <c r="D112" s="28"/>
      <c r="E112" s="254"/>
      <c r="F112" s="28"/>
      <c r="G112" s="28"/>
      <c r="H112" s="28"/>
      <c r="I112" s="254"/>
      <c r="J112" s="28"/>
      <c r="K112" s="28"/>
      <c r="L112" s="28"/>
      <c r="M112" s="254"/>
      <c r="N112" s="28"/>
      <c r="O112" s="28"/>
      <c r="P112" s="28"/>
      <c r="Q112" s="254"/>
      <c r="R112" s="28"/>
      <c r="S112" s="28"/>
      <c r="T112" s="28"/>
      <c r="U112" s="28"/>
      <c r="V112" s="254"/>
      <c r="W112" s="28"/>
      <c r="X112" s="28"/>
      <c r="Y112" s="28"/>
      <c r="Z112" s="28"/>
      <c r="AA112" s="28"/>
    </row>
    <row r="113" spans="2:27">
      <c r="B113" s="28"/>
      <c r="C113" s="28"/>
      <c r="D113" s="28"/>
      <c r="E113" s="254"/>
      <c r="F113" s="28"/>
      <c r="G113" s="28"/>
      <c r="H113" s="28"/>
      <c r="I113" s="254"/>
      <c r="J113" s="28"/>
      <c r="K113" s="28"/>
      <c r="L113" s="28"/>
      <c r="M113" s="254"/>
      <c r="N113" s="28"/>
      <c r="O113" s="28"/>
      <c r="P113" s="28"/>
      <c r="Q113" s="254"/>
      <c r="R113" s="28"/>
      <c r="S113" s="28"/>
      <c r="T113" s="28"/>
      <c r="U113" s="28"/>
      <c r="V113" s="254"/>
      <c r="W113" s="28"/>
      <c r="X113" s="28"/>
      <c r="Y113" s="28"/>
      <c r="Z113" s="28"/>
      <c r="AA113" s="28"/>
    </row>
    <row r="114" spans="2:27">
      <c r="B114" s="28"/>
      <c r="C114" s="28"/>
      <c r="D114" s="28"/>
      <c r="E114" s="254"/>
      <c r="F114" s="28"/>
      <c r="G114" s="28"/>
      <c r="H114" s="28"/>
      <c r="I114" s="254"/>
      <c r="J114" s="28"/>
      <c r="K114" s="28"/>
      <c r="L114" s="28"/>
      <c r="M114" s="254"/>
      <c r="N114" s="28"/>
      <c r="O114" s="28"/>
      <c r="P114" s="28"/>
      <c r="Q114" s="254"/>
      <c r="R114" s="28"/>
      <c r="S114" s="28"/>
      <c r="T114" s="28"/>
      <c r="U114" s="28"/>
      <c r="V114" s="254"/>
      <c r="W114" s="28"/>
      <c r="X114" s="28"/>
      <c r="Y114" s="28"/>
      <c r="Z114" s="28"/>
      <c r="AA114" s="28"/>
    </row>
    <row r="115" spans="2:27">
      <c r="B115" s="28"/>
      <c r="C115" s="28"/>
      <c r="D115" s="28"/>
      <c r="E115" s="254"/>
      <c r="F115" s="28"/>
      <c r="G115" s="28"/>
      <c r="H115" s="28"/>
      <c r="I115" s="254"/>
      <c r="J115" s="28"/>
      <c r="K115" s="28"/>
      <c r="L115" s="28"/>
      <c r="M115" s="254"/>
      <c r="N115" s="28"/>
      <c r="O115" s="28"/>
      <c r="P115" s="28"/>
      <c r="Q115" s="254"/>
      <c r="R115" s="28"/>
      <c r="S115" s="28"/>
      <c r="T115" s="28"/>
      <c r="U115" s="28"/>
      <c r="V115" s="254"/>
      <c r="W115" s="28"/>
      <c r="X115" s="28"/>
      <c r="Y115" s="28"/>
      <c r="Z115" s="28"/>
      <c r="AA115" s="28"/>
    </row>
    <row r="116" spans="2:27">
      <c r="B116" s="28"/>
      <c r="C116" s="28"/>
      <c r="D116" s="28"/>
      <c r="E116" s="254"/>
      <c r="F116" s="28"/>
      <c r="G116" s="28"/>
      <c r="H116" s="28"/>
      <c r="I116" s="254"/>
      <c r="J116" s="28"/>
      <c r="K116" s="28"/>
      <c r="L116" s="28"/>
      <c r="M116" s="254"/>
      <c r="N116" s="28"/>
      <c r="O116" s="28"/>
      <c r="P116" s="28"/>
      <c r="Q116" s="254"/>
      <c r="R116" s="28"/>
      <c r="S116" s="28"/>
      <c r="T116" s="28"/>
      <c r="U116" s="28"/>
      <c r="V116" s="254"/>
      <c r="W116" s="28"/>
      <c r="X116" s="28"/>
      <c r="Y116" s="28"/>
      <c r="Z116" s="28"/>
      <c r="AA116" s="28"/>
    </row>
    <row r="117" spans="2:27">
      <c r="B117" s="28"/>
      <c r="C117" s="28"/>
      <c r="D117" s="28"/>
      <c r="E117" s="254"/>
      <c r="F117" s="28"/>
      <c r="G117" s="28"/>
      <c r="H117" s="28"/>
      <c r="I117" s="254"/>
      <c r="J117" s="28"/>
      <c r="K117" s="28"/>
      <c r="L117" s="28"/>
      <c r="M117" s="254"/>
      <c r="N117" s="28"/>
      <c r="O117" s="28"/>
      <c r="P117" s="28"/>
      <c r="Q117" s="254"/>
      <c r="R117" s="28"/>
      <c r="S117" s="28"/>
      <c r="T117" s="28"/>
      <c r="U117" s="28"/>
      <c r="V117" s="254"/>
      <c r="W117" s="28"/>
      <c r="X117" s="28"/>
      <c r="Y117" s="28"/>
      <c r="Z117" s="28"/>
      <c r="AA117" s="28"/>
    </row>
    <row r="118" spans="2:27">
      <c r="B118" s="28"/>
      <c r="C118" s="28"/>
      <c r="D118" s="28"/>
      <c r="E118" s="254"/>
      <c r="F118" s="28"/>
      <c r="G118" s="28"/>
      <c r="H118" s="28"/>
      <c r="I118" s="254"/>
      <c r="J118" s="28"/>
      <c r="K118" s="28"/>
      <c r="L118" s="28"/>
      <c r="M118" s="254"/>
      <c r="N118" s="28"/>
      <c r="O118" s="28"/>
      <c r="P118" s="28"/>
      <c r="Q118" s="254"/>
      <c r="R118" s="28"/>
      <c r="S118" s="28"/>
      <c r="T118" s="28"/>
      <c r="U118" s="28"/>
      <c r="V118" s="254"/>
      <c r="W118" s="28"/>
      <c r="X118" s="28"/>
      <c r="Y118" s="28"/>
      <c r="Z118" s="28"/>
      <c r="AA118" s="28"/>
    </row>
    <row r="119" spans="2:27">
      <c r="B119" s="28"/>
      <c r="C119" s="28"/>
      <c r="D119" s="28"/>
      <c r="E119" s="254"/>
      <c r="F119" s="28"/>
      <c r="G119" s="28"/>
      <c r="H119" s="28"/>
      <c r="I119" s="254"/>
      <c r="J119" s="28"/>
      <c r="K119" s="28"/>
      <c r="L119" s="28"/>
      <c r="M119" s="254"/>
      <c r="N119" s="28"/>
      <c r="O119" s="28"/>
      <c r="P119" s="28"/>
      <c r="Q119" s="254"/>
      <c r="R119" s="28"/>
      <c r="S119" s="28"/>
      <c r="T119" s="28"/>
      <c r="U119" s="28"/>
      <c r="V119" s="254"/>
      <c r="W119" s="28"/>
      <c r="X119" s="28"/>
      <c r="Y119" s="28"/>
      <c r="Z119" s="28"/>
      <c r="AA119" s="28"/>
    </row>
    <row r="120" spans="2:27">
      <c r="B120" s="28"/>
      <c r="C120" s="28"/>
      <c r="D120" s="28"/>
      <c r="E120" s="254"/>
      <c r="F120" s="28"/>
      <c r="G120" s="28"/>
      <c r="H120" s="28"/>
      <c r="I120" s="254"/>
      <c r="J120" s="28"/>
      <c r="K120" s="28"/>
      <c r="L120" s="28"/>
      <c r="M120" s="254"/>
      <c r="N120" s="28"/>
      <c r="O120" s="28"/>
      <c r="P120" s="28"/>
      <c r="Q120" s="254"/>
      <c r="R120" s="28"/>
      <c r="S120" s="28"/>
      <c r="T120" s="28"/>
      <c r="U120" s="28"/>
      <c r="V120" s="254"/>
      <c r="W120" s="28"/>
      <c r="X120" s="28"/>
      <c r="Y120" s="28"/>
      <c r="Z120" s="28"/>
      <c r="AA120" s="28"/>
    </row>
    <row r="121" spans="2:27">
      <c r="B121" s="28"/>
      <c r="C121" s="28"/>
      <c r="D121" s="28"/>
      <c r="E121" s="254"/>
      <c r="F121" s="28"/>
      <c r="G121" s="28"/>
      <c r="H121" s="28"/>
      <c r="I121" s="254"/>
      <c r="J121" s="28"/>
      <c r="K121" s="28"/>
      <c r="L121" s="28"/>
      <c r="M121" s="254"/>
      <c r="N121" s="28"/>
      <c r="O121" s="28"/>
      <c r="P121" s="28"/>
      <c r="Q121" s="254"/>
      <c r="R121" s="28"/>
      <c r="S121" s="28"/>
      <c r="T121" s="28"/>
      <c r="U121" s="28"/>
      <c r="V121" s="254"/>
      <c r="W121" s="28"/>
      <c r="X121" s="28"/>
      <c r="Y121" s="28"/>
      <c r="Z121" s="28"/>
      <c r="AA121" s="28"/>
    </row>
    <row r="122" spans="2:27">
      <c r="B122" s="28"/>
      <c r="C122" s="28"/>
      <c r="D122" s="28"/>
      <c r="E122" s="254"/>
      <c r="F122" s="28"/>
      <c r="G122" s="28"/>
      <c r="H122" s="28"/>
      <c r="I122" s="254"/>
      <c r="J122" s="28"/>
      <c r="K122" s="28"/>
      <c r="L122" s="28"/>
      <c r="M122" s="254"/>
      <c r="N122" s="28"/>
      <c r="O122" s="28"/>
      <c r="P122" s="28"/>
      <c r="Q122" s="254"/>
      <c r="R122" s="28"/>
      <c r="S122" s="28"/>
      <c r="T122" s="28"/>
      <c r="U122" s="28"/>
      <c r="V122" s="254"/>
      <c r="W122" s="28"/>
      <c r="X122" s="28"/>
      <c r="Y122" s="28"/>
      <c r="Z122" s="28"/>
      <c r="AA122" s="28"/>
    </row>
    <row r="123" spans="2:27">
      <c r="B123" s="28"/>
      <c r="C123" s="28"/>
      <c r="D123" s="28"/>
      <c r="E123" s="254"/>
      <c r="F123" s="28"/>
      <c r="G123" s="28"/>
      <c r="H123" s="28"/>
      <c r="I123" s="254"/>
      <c r="J123" s="28"/>
      <c r="K123" s="28"/>
      <c r="L123" s="28"/>
      <c r="M123" s="254"/>
      <c r="N123" s="28"/>
      <c r="O123" s="28"/>
      <c r="P123" s="28"/>
      <c r="Q123" s="254"/>
      <c r="R123" s="28"/>
      <c r="S123" s="28"/>
      <c r="T123" s="28"/>
      <c r="U123" s="28"/>
      <c r="V123" s="254"/>
      <c r="W123" s="28"/>
      <c r="X123" s="28"/>
      <c r="Y123" s="28"/>
      <c r="Z123" s="28"/>
      <c r="AA123" s="28"/>
    </row>
    <row r="124" spans="2:27">
      <c r="B124" s="28"/>
      <c r="C124" s="28"/>
      <c r="D124" s="28"/>
      <c r="E124" s="254"/>
      <c r="F124" s="28"/>
      <c r="G124" s="28"/>
      <c r="H124" s="28"/>
      <c r="I124" s="254"/>
      <c r="J124" s="28"/>
      <c r="K124" s="28"/>
      <c r="L124" s="28"/>
      <c r="M124" s="254"/>
      <c r="N124" s="28"/>
      <c r="O124" s="28"/>
      <c r="P124" s="28"/>
      <c r="Q124" s="254"/>
      <c r="R124" s="28"/>
      <c r="S124" s="28"/>
      <c r="T124" s="28"/>
      <c r="U124" s="28"/>
      <c r="V124" s="254"/>
      <c r="W124" s="28"/>
      <c r="X124" s="28"/>
      <c r="Y124" s="28"/>
      <c r="Z124" s="28"/>
      <c r="AA124" s="28"/>
    </row>
    <row r="125" spans="2:27">
      <c r="B125" s="28"/>
      <c r="C125" s="28"/>
      <c r="D125" s="28"/>
      <c r="E125" s="254"/>
      <c r="F125" s="28"/>
      <c r="G125" s="28"/>
      <c r="H125" s="28"/>
      <c r="I125" s="254"/>
      <c r="J125" s="28"/>
      <c r="K125" s="28"/>
      <c r="L125" s="28"/>
      <c r="M125" s="254"/>
      <c r="N125" s="28"/>
      <c r="O125" s="28"/>
      <c r="P125" s="28"/>
      <c r="Q125" s="254"/>
      <c r="R125" s="28"/>
      <c r="S125" s="28"/>
      <c r="T125" s="28"/>
      <c r="U125" s="28"/>
      <c r="V125" s="254"/>
      <c r="W125" s="28"/>
      <c r="X125" s="28"/>
      <c r="Y125" s="28"/>
      <c r="Z125" s="28"/>
      <c r="AA125" s="28"/>
    </row>
    <row r="126" spans="2:27">
      <c r="B126" s="28"/>
      <c r="C126" s="28"/>
      <c r="D126" s="28"/>
      <c r="E126" s="254"/>
      <c r="F126" s="28"/>
      <c r="G126" s="28"/>
      <c r="H126" s="28"/>
      <c r="I126" s="254"/>
      <c r="J126" s="28"/>
      <c r="K126" s="28"/>
      <c r="L126" s="28"/>
      <c r="M126" s="254"/>
      <c r="N126" s="28"/>
      <c r="O126" s="28"/>
      <c r="P126" s="28"/>
      <c r="Q126" s="254"/>
      <c r="R126" s="28"/>
      <c r="S126" s="28"/>
      <c r="T126" s="28"/>
      <c r="U126" s="28"/>
      <c r="V126" s="254"/>
      <c r="W126" s="28"/>
      <c r="X126" s="28"/>
      <c r="Y126" s="28"/>
      <c r="Z126" s="28"/>
      <c r="AA126" s="28"/>
    </row>
    <row r="127" spans="2:27">
      <c r="B127" s="28"/>
      <c r="C127" s="28"/>
      <c r="D127" s="28"/>
      <c r="E127" s="254"/>
      <c r="F127" s="28"/>
      <c r="G127" s="28"/>
      <c r="H127" s="28"/>
      <c r="I127" s="254"/>
      <c r="J127" s="28"/>
      <c r="K127" s="28"/>
      <c r="L127" s="28"/>
      <c r="M127" s="254"/>
      <c r="N127" s="28"/>
      <c r="O127" s="28"/>
      <c r="P127" s="28"/>
      <c r="Q127" s="254"/>
      <c r="R127" s="28"/>
      <c r="S127" s="28"/>
      <c r="T127" s="28"/>
      <c r="U127" s="28"/>
      <c r="V127" s="254"/>
      <c r="W127" s="28"/>
      <c r="X127" s="28"/>
      <c r="Y127" s="28"/>
      <c r="Z127" s="28"/>
      <c r="AA127" s="28"/>
    </row>
    <row r="128" spans="2:27">
      <c r="B128" s="28"/>
      <c r="C128" s="28"/>
      <c r="D128" s="28"/>
      <c r="E128" s="254"/>
      <c r="F128" s="28"/>
      <c r="G128" s="28"/>
      <c r="H128" s="28"/>
      <c r="I128" s="254"/>
      <c r="J128" s="28"/>
      <c r="K128" s="28"/>
      <c r="L128" s="28"/>
      <c r="M128" s="254"/>
      <c r="N128" s="28"/>
      <c r="O128" s="28"/>
      <c r="P128" s="28"/>
      <c r="Q128" s="254"/>
      <c r="R128" s="28"/>
      <c r="S128" s="28"/>
      <c r="T128" s="28"/>
      <c r="U128" s="28"/>
      <c r="V128" s="254"/>
      <c r="W128" s="28"/>
      <c r="X128" s="28"/>
      <c r="Y128" s="28"/>
      <c r="Z128" s="28"/>
      <c r="AA128" s="28"/>
    </row>
    <row r="129" spans="2:27">
      <c r="B129" s="28"/>
      <c r="C129" s="28"/>
      <c r="D129" s="28"/>
      <c r="E129" s="254"/>
      <c r="F129" s="28"/>
      <c r="G129" s="28"/>
      <c r="H129" s="28"/>
      <c r="I129" s="254"/>
      <c r="J129" s="28"/>
      <c r="K129" s="28"/>
      <c r="L129" s="28"/>
      <c r="M129" s="254"/>
      <c r="N129" s="28"/>
      <c r="O129" s="28"/>
      <c r="P129" s="28"/>
      <c r="Q129" s="254"/>
      <c r="R129" s="28"/>
      <c r="S129" s="28"/>
      <c r="T129" s="28"/>
      <c r="U129" s="28"/>
      <c r="V129" s="254"/>
      <c r="W129" s="28"/>
      <c r="X129" s="28"/>
      <c r="Y129" s="28"/>
      <c r="Z129" s="28"/>
      <c r="AA129" s="28"/>
    </row>
    <row r="130" spans="2:27">
      <c r="B130" s="28"/>
      <c r="C130" s="28"/>
      <c r="D130" s="28"/>
      <c r="E130" s="254"/>
      <c r="F130" s="28"/>
      <c r="G130" s="28"/>
      <c r="H130" s="28"/>
      <c r="I130" s="254"/>
      <c r="J130" s="28"/>
      <c r="K130" s="28"/>
      <c r="L130" s="28"/>
      <c r="M130" s="254"/>
      <c r="N130" s="28"/>
      <c r="O130" s="28"/>
      <c r="P130" s="28"/>
      <c r="Q130" s="254"/>
      <c r="R130" s="28"/>
      <c r="S130" s="28"/>
      <c r="T130" s="28"/>
      <c r="U130" s="28"/>
      <c r="V130" s="254"/>
      <c r="W130" s="28"/>
      <c r="X130" s="28"/>
      <c r="Y130" s="28"/>
      <c r="Z130" s="28"/>
      <c r="AA130" s="28"/>
    </row>
    <row r="131" spans="2:27">
      <c r="B131" s="28"/>
      <c r="C131" s="28"/>
      <c r="D131" s="28"/>
      <c r="E131" s="254"/>
      <c r="F131" s="28"/>
      <c r="G131" s="28"/>
      <c r="H131" s="28"/>
      <c r="I131" s="254"/>
      <c r="J131" s="28"/>
      <c r="K131" s="28"/>
      <c r="L131" s="28"/>
      <c r="M131" s="254"/>
      <c r="N131" s="28"/>
      <c r="O131" s="28"/>
      <c r="P131" s="28"/>
      <c r="Q131" s="254"/>
      <c r="R131" s="28"/>
      <c r="S131" s="28"/>
      <c r="T131" s="28"/>
      <c r="U131" s="28"/>
      <c r="V131" s="254"/>
      <c r="W131" s="28"/>
      <c r="X131" s="28"/>
      <c r="Y131" s="28"/>
      <c r="Z131" s="28"/>
      <c r="AA131" s="28"/>
    </row>
    <row r="132" spans="2:27">
      <c r="B132" s="28"/>
      <c r="C132" s="28"/>
      <c r="D132" s="28"/>
      <c r="E132" s="254"/>
      <c r="F132" s="28"/>
      <c r="G132" s="28"/>
      <c r="H132" s="28"/>
      <c r="I132" s="254"/>
      <c r="J132" s="28"/>
      <c r="K132" s="28"/>
      <c r="L132" s="28"/>
      <c r="M132" s="254"/>
      <c r="N132" s="28"/>
      <c r="O132" s="28"/>
      <c r="P132" s="28"/>
      <c r="Q132" s="254"/>
      <c r="R132" s="28"/>
      <c r="S132" s="28"/>
      <c r="T132" s="28"/>
      <c r="U132" s="28"/>
      <c r="V132" s="254"/>
      <c r="W132" s="28"/>
      <c r="X132" s="28"/>
      <c r="Y132" s="28"/>
      <c r="Z132" s="28"/>
      <c r="AA132" s="28"/>
    </row>
    <row r="133" spans="2:27">
      <c r="B133" s="28"/>
      <c r="C133" s="28"/>
      <c r="D133" s="28"/>
      <c r="E133" s="254"/>
      <c r="F133" s="28"/>
      <c r="G133" s="28"/>
      <c r="H133" s="28"/>
      <c r="I133" s="254"/>
      <c r="J133" s="28"/>
      <c r="K133" s="28"/>
      <c r="L133" s="28"/>
      <c r="M133" s="254"/>
      <c r="N133" s="28"/>
      <c r="O133" s="28"/>
      <c r="P133" s="28"/>
      <c r="Q133" s="254"/>
      <c r="R133" s="28"/>
      <c r="S133" s="28"/>
      <c r="T133" s="28"/>
      <c r="U133" s="28"/>
      <c r="V133" s="254"/>
      <c r="W133" s="28"/>
      <c r="X133" s="28"/>
      <c r="Y133" s="28"/>
      <c r="Z133" s="28"/>
      <c r="AA133" s="28"/>
    </row>
    <row r="134" spans="2:27">
      <c r="B134" s="28"/>
      <c r="C134" s="28"/>
      <c r="D134" s="28"/>
      <c r="E134" s="254"/>
      <c r="F134" s="28"/>
      <c r="G134" s="28"/>
      <c r="H134" s="28"/>
      <c r="I134" s="254"/>
      <c r="J134" s="28"/>
      <c r="K134" s="28"/>
      <c r="L134" s="28"/>
      <c r="M134" s="254"/>
      <c r="N134" s="28"/>
      <c r="O134" s="28"/>
      <c r="P134" s="28"/>
      <c r="Q134" s="254"/>
      <c r="R134" s="28"/>
      <c r="S134" s="28"/>
      <c r="T134" s="28"/>
      <c r="U134" s="28"/>
      <c r="V134" s="254"/>
      <c r="W134" s="28"/>
      <c r="X134" s="28"/>
      <c r="Y134" s="28"/>
      <c r="Z134" s="28"/>
      <c r="AA134" s="28"/>
    </row>
    <row r="135" spans="2:27">
      <c r="B135" s="28"/>
      <c r="C135" s="28"/>
      <c r="D135" s="28"/>
      <c r="E135" s="254"/>
      <c r="F135" s="28"/>
      <c r="G135" s="28"/>
      <c r="H135" s="28"/>
      <c r="I135" s="254"/>
      <c r="J135" s="28"/>
      <c r="K135" s="28"/>
      <c r="L135" s="28"/>
      <c r="M135" s="254"/>
      <c r="N135" s="28"/>
      <c r="O135" s="28"/>
      <c r="P135" s="28"/>
      <c r="Q135" s="254"/>
      <c r="R135" s="28"/>
      <c r="S135" s="28"/>
      <c r="T135" s="28"/>
      <c r="U135" s="28"/>
      <c r="V135" s="254"/>
      <c r="W135" s="28"/>
      <c r="X135" s="28"/>
      <c r="Y135" s="28"/>
      <c r="Z135" s="28"/>
      <c r="AA135" s="28"/>
    </row>
    <row r="136" spans="2:27">
      <c r="B136" s="28"/>
      <c r="C136" s="28"/>
      <c r="D136" s="28"/>
      <c r="E136" s="254"/>
      <c r="F136" s="28"/>
      <c r="G136" s="28"/>
      <c r="H136" s="28"/>
      <c r="I136" s="254"/>
      <c r="J136" s="28"/>
      <c r="K136" s="28"/>
      <c r="L136" s="28"/>
      <c r="M136" s="254"/>
      <c r="N136" s="28"/>
      <c r="O136" s="28"/>
      <c r="P136" s="28"/>
      <c r="Q136" s="254"/>
      <c r="R136" s="28"/>
      <c r="S136" s="28"/>
      <c r="T136" s="28"/>
      <c r="U136" s="28"/>
      <c r="V136" s="254"/>
      <c r="W136" s="28"/>
      <c r="X136" s="28"/>
      <c r="Y136" s="28"/>
      <c r="Z136" s="28"/>
      <c r="AA136" s="28"/>
    </row>
    <row r="137" spans="2:27">
      <c r="B137" s="28"/>
      <c r="C137" s="28"/>
      <c r="D137" s="28"/>
      <c r="E137" s="254"/>
      <c r="F137" s="28"/>
      <c r="G137" s="28"/>
      <c r="H137" s="28"/>
      <c r="I137" s="254"/>
      <c r="J137" s="28"/>
      <c r="K137" s="28"/>
      <c r="L137" s="28"/>
      <c r="M137" s="254"/>
      <c r="N137" s="28"/>
      <c r="O137" s="28"/>
      <c r="P137" s="28"/>
      <c r="Q137" s="254"/>
      <c r="R137" s="28"/>
      <c r="S137" s="28"/>
      <c r="T137" s="28"/>
      <c r="U137" s="28"/>
      <c r="V137" s="254"/>
      <c r="W137" s="28"/>
      <c r="X137" s="28"/>
      <c r="Y137" s="28"/>
      <c r="Z137" s="28"/>
      <c r="AA137" s="28"/>
    </row>
    <row r="138" spans="2:27">
      <c r="B138" s="28"/>
      <c r="C138" s="28"/>
      <c r="D138" s="28"/>
      <c r="E138" s="254"/>
      <c r="F138" s="28"/>
      <c r="G138" s="28"/>
      <c r="H138" s="28"/>
      <c r="I138" s="254"/>
      <c r="J138" s="28"/>
      <c r="K138" s="28"/>
      <c r="L138" s="28"/>
      <c r="M138" s="254"/>
      <c r="N138" s="28"/>
      <c r="O138" s="28"/>
      <c r="P138" s="28"/>
      <c r="Q138" s="254"/>
      <c r="R138" s="28"/>
      <c r="S138" s="28"/>
      <c r="T138" s="28"/>
      <c r="U138" s="28"/>
      <c r="V138" s="254"/>
      <c r="W138" s="28"/>
      <c r="X138" s="28"/>
      <c r="Y138" s="28"/>
      <c r="Z138" s="28"/>
      <c r="AA138" s="28"/>
    </row>
    <row r="139" spans="2:27">
      <c r="B139" s="28"/>
      <c r="C139" s="28"/>
      <c r="D139" s="28"/>
      <c r="E139" s="254"/>
      <c r="F139" s="28"/>
      <c r="G139" s="28"/>
      <c r="H139" s="28"/>
      <c r="I139" s="254"/>
      <c r="J139" s="28"/>
      <c r="K139" s="28"/>
      <c r="L139" s="28"/>
      <c r="M139" s="254"/>
      <c r="N139" s="28"/>
      <c r="O139" s="28"/>
      <c r="P139" s="28"/>
      <c r="Q139" s="254"/>
      <c r="R139" s="28"/>
      <c r="S139" s="28"/>
      <c r="T139" s="28"/>
      <c r="U139" s="28"/>
      <c r="V139" s="254"/>
      <c r="W139" s="28"/>
      <c r="X139" s="28"/>
      <c r="Y139" s="28"/>
      <c r="Z139" s="28"/>
      <c r="AA139" s="28"/>
    </row>
    <row r="140" spans="2:27">
      <c r="B140" s="28"/>
      <c r="C140" s="28"/>
      <c r="D140" s="28"/>
      <c r="E140" s="254"/>
      <c r="F140" s="28"/>
      <c r="G140" s="28"/>
      <c r="H140" s="28"/>
      <c r="I140" s="254"/>
      <c r="J140" s="28"/>
      <c r="K140" s="28"/>
      <c r="L140" s="28"/>
      <c r="M140" s="254"/>
      <c r="N140" s="28"/>
      <c r="O140" s="28"/>
      <c r="P140" s="28"/>
      <c r="Q140" s="254"/>
      <c r="R140" s="28"/>
      <c r="S140" s="28"/>
      <c r="T140" s="28"/>
      <c r="U140" s="28"/>
      <c r="V140" s="254"/>
      <c r="W140" s="28"/>
      <c r="X140" s="28"/>
      <c r="Y140" s="28"/>
      <c r="Z140" s="28"/>
      <c r="AA140" s="28"/>
    </row>
    <row r="141" spans="2:27">
      <c r="B141" s="28"/>
      <c r="C141" s="28"/>
      <c r="D141" s="28"/>
      <c r="E141" s="254"/>
      <c r="F141" s="28"/>
      <c r="G141" s="28"/>
      <c r="H141" s="28"/>
      <c r="I141" s="254"/>
      <c r="J141" s="28"/>
      <c r="K141" s="28"/>
      <c r="L141" s="28"/>
      <c r="M141" s="254"/>
      <c r="N141" s="28"/>
      <c r="O141" s="28"/>
      <c r="P141" s="28"/>
      <c r="Q141" s="254"/>
      <c r="R141" s="28"/>
      <c r="S141" s="28"/>
      <c r="T141" s="28"/>
      <c r="U141" s="28"/>
      <c r="V141" s="254"/>
      <c r="W141" s="28"/>
      <c r="X141" s="28"/>
      <c r="Y141" s="28"/>
      <c r="Z141" s="28"/>
      <c r="AA141" s="28"/>
    </row>
    <row r="142" spans="2:27">
      <c r="B142" s="28"/>
      <c r="C142" s="28"/>
      <c r="D142" s="28"/>
      <c r="E142" s="254"/>
      <c r="F142" s="28"/>
      <c r="G142" s="28"/>
      <c r="H142" s="28"/>
      <c r="I142" s="254"/>
      <c r="J142" s="28"/>
      <c r="K142" s="28"/>
      <c r="L142" s="28"/>
      <c r="M142" s="254"/>
      <c r="N142" s="28"/>
      <c r="O142" s="28"/>
      <c r="P142" s="28"/>
      <c r="Q142" s="254"/>
      <c r="R142" s="28"/>
      <c r="S142" s="28"/>
      <c r="T142" s="28"/>
      <c r="U142" s="28"/>
      <c r="V142" s="254"/>
      <c r="W142" s="28"/>
      <c r="X142" s="28"/>
      <c r="Y142" s="28"/>
      <c r="Z142" s="28"/>
      <c r="AA142" s="28"/>
    </row>
    <row r="143" spans="2:27">
      <c r="B143" s="28"/>
      <c r="C143" s="28"/>
      <c r="D143" s="28"/>
      <c r="E143" s="254"/>
      <c r="F143" s="28"/>
      <c r="G143" s="28"/>
      <c r="H143" s="28"/>
      <c r="I143" s="254"/>
      <c r="J143" s="28"/>
      <c r="K143" s="28"/>
      <c r="L143" s="28"/>
      <c r="M143" s="254"/>
      <c r="N143" s="28"/>
      <c r="O143" s="28"/>
      <c r="P143" s="28"/>
      <c r="Q143" s="254"/>
      <c r="R143" s="28"/>
      <c r="S143" s="28"/>
      <c r="T143" s="28"/>
      <c r="U143" s="28"/>
      <c r="V143" s="254"/>
      <c r="W143" s="28"/>
      <c r="X143" s="28"/>
      <c r="Y143" s="28"/>
      <c r="Z143" s="28"/>
      <c r="AA143" s="28"/>
    </row>
    <row r="144" spans="2:27">
      <c r="B144" s="28"/>
      <c r="C144" s="28"/>
      <c r="D144" s="28"/>
      <c r="E144" s="254"/>
      <c r="F144" s="28"/>
      <c r="G144" s="28"/>
      <c r="H144" s="28"/>
      <c r="I144" s="254"/>
      <c r="J144" s="28"/>
      <c r="K144" s="28"/>
      <c r="L144" s="28"/>
      <c r="M144" s="254"/>
      <c r="N144" s="28"/>
      <c r="O144" s="28"/>
      <c r="P144" s="28"/>
      <c r="Q144" s="254"/>
      <c r="R144" s="28"/>
      <c r="S144" s="28"/>
      <c r="T144" s="28"/>
      <c r="U144" s="28"/>
      <c r="V144" s="254"/>
      <c r="W144" s="28"/>
      <c r="X144" s="28"/>
      <c r="Y144" s="28"/>
      <c r="Z144" s="28"/>
      <c r="AA144" s="28"/>
    </row>
    <row r="145" spans="2:27">
      <c r="B145" s="28"/>
      <c r="C145" s="28"/>
      <c r="D145" s="28"/>
      <c r="E145" s="254"/>
      <c r="F145" s="28"/>
      <c r="G145" s="28"/>
      <c r="H145" s="28"/>
      <c r="I145" s="254"/>
      <c r="J145" s="28"/>
      <c r="K145" s="28"/>
      <c r="L145" s="28"/>
      <c r="M145" s="254"/>
      <c r="N145" s="28"/>
      <c r="O145" s="28"/>
      <c r="P145" s="28"/>
      <c r="Q145" s="254"/>
      <c r="R145" s="28"/>
      <c r="S145" s="28"/>
      <c r="T145" s="28"/>
      <c r="U145" s="28"/>
      <c r="V145" s="254"/>
      <c r="W145" s="28"/>
      <c r="X145" s="28"/>
      <c r="Y145" s="28"/>
      <c r="Z145" s="28"/>
      <c r="AA145" s="28"/>
    </row>
    <row r="146" spans="2:27">
      <c r="B146" s="28"/>
      <c r="C146" s="28"/>
      <c r="D146" s="28"/>
      <c r="E146" s="254"/>
      <c r="F146" s="28"/>
      <c r="G146" s="28"/>
      <c r="H146" s="28"/>
      <c r="I146" s="254"/>
      <c r="J146" s="28"/>
      <c r="K146" s="28"/>
      <c r="L146" s="28"/>
      <c r="M146" s="254"/>
      <c r="N146" s="28"/>
      <c r="O146" s="28"/>
      <c r="P146" s="28"/>
      <c r="Q146" s="254"/>
      <c r="R146" s="28"/>
      <c r="S146" s="28"/>
      <c r="T146" s="28"/>
      <c r="U146" s="28"/>
      <c r="V146" s="254"/>
      <c r="W146" s="28"/>
      <c r="X146" s="28"/>
      <c r="Y146" s="28"/>
      <c r="Z146" s="28"/>
      <c r="AA146" s="28"/>
    </row>
    <row r="147" spans="2:27">
      <c r="B147" s="28"/>
      <c r="C147" s="28"/>
      <c r="D147" s="28"/>
      <c r="E147" s="254"/>
      <c r="F147" s="28"/>
      <c r="G147" s="28"/>
      <c r="H147" s="28"/>
      <c r="I147" s="254"/>
      <c r="J147" s="28"/>
      <c r="K147" s="28"/>
      <c r="L147" s="28"/>
      <c r="M147" s="254"/>
      <c r="N147" s="28"/>
      <c r="O147" s="28"/>
      <c r="P147" s="28"/>
      <c r="Q147" s="254"/>
      <c r="R147" s="28"/>
      <c r="S147" s="28"/>
      <c r="T147" s="28"/>
      <c r="U147" s="28"/>
      <c r="V147" s="254"/>
      <c r="W147" s="28"/>
      <c r="X147" s="28"/>
      <c r="Y147" s="28"/>
      <c r="Z147" s="28"/>
      <c r="AA147" s="28"/>
    </row>
    <row r="148" spans="2:27">
      <c r="B148" s="28"/>
      <c r="C148" s="28"/>
      <c r="D148" s="28"/>
      <c r="E148" s="254"/>
      <c r="F148" s="28"/>
      <c r="G148" s="28"/>
      <c r="H148" s="28"/>
      <c r="I148" s="254"/>
      <c r="J148" s="28"/>
      <c r="K148" s="28"/>
      <c r="L148" s="28"/>
      <c r="M148" s="254"/>
      <c r="N148" s="28"/>
      <c r="O148" s="28"/>
      <c r="P148" s="28"/>
      <c r="Q148" s="254"/>
      <c r="R148" s="28"/>
      <c r="S148" s="28"/>
      <c r="T148" s="28"/>
      <c r="U148" s="28"/>
      <c r="V148" s="254"/>
      <c r="W148" s="28"/>
      <c r="X148" s="28"/>
      <c r="Y148" s="28"/>
      <c r="Z148" s="28"/>
      <c r="AA148" s="28"/>
    </row>
    <row r="149" spans="2:27">
      <c r="B149" s="28"/>
      <c r="C149" s="28"/>
      <c r="D149" s="28"/>
      <c r="E149" s="254"/>
      <c r="F149" s="28"/>
      <c r="G149" s="28"/>
      <c r="H149" s="28"/>
      <c r="I149" s="254"/>
      <c r="J149" s="28"/>
      <c r="K149" s="28"/>
      <c r="L149" s="28"/>
      <c r="M149" s="254"/>
      <c r="N149" s="28"/>
      <c r="O149" s="28"/>
      <c r="P149" s="28"/>
      <c r="Q149" s="254"/>
      <c r="R149" s="28"/>
      <c r="S149" s="28"/>
      <c r="T149" s="28"/>
      <c r="U149" s="28"/>
      <c r="V149" s="254"/>
      <c r="W149" s="28"/>
      <c r="X149" s="28"/>
      <c r="Y149" s="28"/>
      <c r="Z149" s="28"/>
      <c r="AA149" s="28"/>
    </row>
    <row r="150" spans="2:27">
      <c r="B150" s="28"/>
      <c r="C150" s="28"/>
      <c r="D150" s="28"/>
      <c r="E150" s="254"/>
      <c r="F150" s="28"/>
      <c r="G150" s="28"/>
      <c r="H150" s="28"/>
      <c r="I150" s="254"/>
      <c r="J150" s="28"/>
      <c r="K150" s="28"/>
      <c r="L150" s="28"/>
      <c r="M150" s="254"/>
      <c r="N150" s="28"/>
      <c r="O150" s="28"/>
      <c r="P150" s="28"/>
      <c r="Q150" s="254"/>
      <c r="R150" s="28"/>
      <c r="S150" s="28"/>
      <c r="T150" s="28"/>
      <c r="U150" s="28"/>
      <c r="V150" s="254"/>
      <c r="W150" s="28"/>
      <c r="X150" s="28"/>
      <c r="Y150" s="28"/>
      <c r="Z150" s="28"/>
      <c r="AA150" s="28"/>
    </row>
    <row r="151" spans="2:27">
      <c r="B151" s="28"/>
      <c r="C151" s="28"/>
      <c r="D151" s="28"/>
      <c r="E151" s="254"/>
      <c r="F151" s="28"/>
      <c r="G151" s="28"/>
      <c r="H151" s="28"/>
      <c r="I151" s="254"/>
      <c r="J151" s="28"/>
      <c r="K151" s="28"/>
      <c r="L151" s="28"/>
      <c r="M151" s="254"/>
      <c r="N151" s="28"/>
      <c r="O151" s="28"/>
      <c r="P151" s="28"/>
      <c r="Q151" s="254"/>
      <c r="R151" s="28"/>
      <c r="S151" s="28"/>
      <c r="T151" s="28"/>
      <c r="U151" s="28"/>
      <c r="V151" s="254"/>
      <c r="W151" s="28"/>
      <c r="X151" s="28"/>
      <c r="Y151" s="28"/>
      <c r="Z151" s="28"/>
      <c r="AA151" s="28"/>
    </row>
    <row r="152" spans="2:27">
      <c r="B152" s="28"/>
      <c r="C152" s="28"/>
      <c r="D152" s="28"/>
      <c r="E152" s="254"/>
      <c r="F152" s="28"/>
      <c r="G152" s="28"/>
      <c r="H152" s="28"/>
      <c r="I152" s="254"/>
      <c r="J152" s="28"/>
      <c r="K152" s="28"/>
      <c r="L152" s="28"/>
      <c r="M152" s="254"/>
      <c r="N152" s="28"/>
      <c r="O152" s="28"/>
      <c r="P152" s="28"/>
      <c r="Q152" s="254"/>
      <c r="R152" s="28"/>
      <c r="S152" s="28"/>
      <c r="T152" s="28"/>
      <c r="U152" s="28"/>
      <c r="V152" s="254"/>
      <c r="W152" s="28"/>
      <c r="X152" s="28"/>
      <c r="Y152" s="28"/>
      <c r="Z152" s="28"/>
      <c r="AA152" s="28"/>
    </row>
    <row r="153" spans="2:27">
      <c r="B153" s="28"/>
      <c r="C153" s="28"/>
      <c r="D153" s="28"/>
      <c r="E153" s="254"/>
      <c r="F153" s="28"/>
      <c r="G153" s="28"/>
      <c r="H153" s="28"/>
      <c r="I153" s="254"/>
      <c r="J153" s="28"/>
      <c r="K153" s="28"/>
      <c r="L153" s="28"/>
      <c r="M153" s="254"/>
      <c r="N153" s="28"/>
      <c r="O153" s="28"/>
      <c r="P153" s="28"/>
      <c r="Q153" s="254"/>
      <c r="R153" s="28"/>
      <c r="S153" s="28"/>
      <c r="T153" s="28"/>
      <c r="U153" s="28"/>
      <c r="V153" s="254"/>
      <c r="W153" s="28"/>
      <c r="X153" s="28"/>
      <c r="Y153" s="28"/>
      <c r="Z153" s="28"/>
      <c r="AA153" s="28"/>
    </row>
    <row r="154" spans="2:27">
      <c r="B154" s="28"/>
      <c r="C154" s="28"/>
      <c r="D154" s="28"/>
      <c r="E154" s="254"/>
      <c r="F154" s="28"/>
      <c r="G154" s="28"/>
      <c r="H154" s="28"/>
      <c r="I154" s="254"/>
      <c r="J154" s="28"/>
      <c r="K154" s="28"/>
      <c r="L154" s="28"/>
      <c r="M154" s="254"/>
      <c r="N154" s="28"/>
      <c r="O154" s="28"/>
      <c r="P154" s="28"/>
      <c r="Q154" s="254"/>
      <c r="R154" s="28"/>
      <c r="S154" s="28"/>
      <c r="T154" s="28"/>
      <c r="U154" s="28"/>
      <c r="V154" s="254"/>
      <c r="W154" s="28"/>
      <c r="X154" s="28"/>
      <c r="Y154" s="28"/>
      <c r="Z154" s="28"/>
      <c r="AA154" s="28"/>
    </row>
    <row r="155" spans="2:27">
      <c r="B155" s="28"/>
      <c r="C155" s="28"/>
      <c r="D155" s="28"/>
      <c r="E155" s="254"/>
      <c r="F155" s="28"/>
      <c r="G155" s="28"/>
      <c r="H155" s="28"/>
      <c r="I155" s="254"/>
      <c r="J155" s="28"/>
      <c r="K155" s="28"/>
      <c r="L155" s="28"/>
      <c r="M155" s="254"/>
      <c r="N155" s="28"/>
      <c r="O155" s="28"/>
      <c r="P155" s="28"/>
      <c r="Q155" s="254"/>
      <c r="R155" s="28"/>
      <c r="S155" s="28"/>
      <c r="T155" s="28"/>
      <c r="U155" s="28"/>
      <c r="V155" s="254"/>
      <c r="W155" s="28"/>
      <c r="X155" s="28"/>
      <c r="Y155" s="28"/>
      <c r="Z155" s="28"/>
      <c r="AA155" s="28"/>
    </row>
    <row r="156" spans="2:27">
      <c r="B156" s="28"/>
      <c r="C156" s="28"/>
      <c r="D156" s="28"/>
      <c r="E156" s="254"/>
      <c r="F156" s="28"/>
      <c r="G156" s="28"/>
      <c r="H156" s="28"/>
      <c r="I156" s="254"/>
      <c r="J156" s="28"/>
      <c r="K156" s="28"/>
      <c r="L156" s="28"/>
      <c r="M156" s="254"/>
      <c r="N156" s="28"/>
      <c r="O156" s="28"/>
      <c r="P156" s="28"/>
      <c r="Q156" s="254"/>
      <c r="R156" s="28"/>
      <c r="S156" s="28"/>
      <c r="T156" s="28"/>
      <c r="U156" s="28"/>
      <c r="V156" s="254"/>
      <c r="W156" s="28"/>
      <c r="X156" s="28"/>
      <c r="Y156" s="28"/>
      <c r="Z156" s="28"/>
      <c r="AA156" s="28"/>
    </row>
    <row r="157" spans="2:27">
      <c r="B157" s="28"/>
      <c r="C157" s="28"/>
      <c r="D157" s="28"/>
      <c r="E157" s="254"/>
      <c r="F157" s="28"/>
      <c r="G157" s="28"/>
      <c r="H157" s="28"/>
      <c r="I157" s="254"/>
      <c r="J157" s="28"/>
      <c r="K157" s="28"/>
      <c r="L157" s="28"/>
      <c r="M157" s="254"/>
      <c r="N157" s="28"/>
      <c r="O157" s="28"/>
      <c r="P157" s="28"/>
      <c r="Q157" s="254"/>
      <c r="R157" s="28"/>
      <c r="S157" s="28"/>
      <c r="T157" s="28"/>
      <c r="U157" s="28"/>
      <c r="V157" s="254"/>
      <c r="W157" s="28"/>
      <c r="X157" s="28"/>
      <c r="Y157" s="28"/>
      <c r="Z157" s="28"/>
      <c r="AA157" s="28"/>
    </row>
    <row r="158" spans="2:27">
      <c r="B158" s="28"/>
      <c r="C158" s="28"/>
      <c r="D158" s="28"/>
      <c r="E158" s="254"/>
      <c r="F158" s="28"/>
      <c r="G158" s="28"/>
      <c r="H158" s="28"/>
      <c r="I158" s="254"/>
      <c r="J158" s="28"/>
      <c r="K158" s="28"/>
      <c r="L158" s="28"/>
      <c r="M158" s="254"/>
      <c r="N158" s="28"/>
      <c r="O158" s="28"/>
      <c r="P158" s="28"/>
      <c r="Q158" s="254"/>
      <c r="R158" s="28"/>
      <c r="S158" s="28"/>
      <c r="T158" s="28"/>
      <c r="U158" s="28"/>
      <c r="V158" s="254"/>
      <c r="W158" s="28"/>
      <c r="X158" s="28"/>
      <c r="Y158" s="28"/>
      <c r="Z158" s="28"/>
      <c r="AA158" s="28"/>
    </row>
    <row r="159" spans="2:27">
      <c r="B159" s="28"/>
      <c r="C159" s="28"/>
      <c r="D159" s="28"/>
      <c r="E159" s="254"/>
      <c r="F159" s="28"/>
      <c r="G159" s="28"/>
      <c r="H159" s="28"/>
      <c r="I159" s="254"/>
      <c r="J159" s="28"/>
      <c r="K159" s="28"/>
      <c r="L159" s="28"/>
      <c r="M159" s="254"/>
      <c r="N159" s="28"/>
      <c r="O159" s="28"/>
      <c r="P159" s="28"/>
      <c r="Q159" s="254"/>
      <c r="R159" s="28"/>
      <c r="S159" s="28"/>
      <c r="T159" s="28"/>
      <c r="U159" s="28"/>
      <c r="V159" s="254"/>
      <c r="W159" s="28"/>
      <c r="X159" s="28"/>
      <c r="Y159" s="28"/>
      <c r="Z159" s="28"/>
      <c r="AA159" s="28"/>
    </row>
    <row r="160" spans="2:27">
      <c r="B160" s="28"/>
      <c r="C160" s="28"/>
      <c r="D160" s="28"/>
      <c r="E160" s="254"/>
      <c r="F160" s="28"/>
      <c r="G160" s="28"/>
      <c r="H160" s="28"/>
      <c r="I160" s="254"/>
      <c r="J160" s="28"/>
      <c r="K160" s="28"/>
      <c r="L160" s="28"/>
      <c r="M160" s="254"/>
      <c r="N160" s="28"/>
      <c r="O160" s="28"/>
      <c r="P160" s="28"/>
      <c r="Q160" s="254"/>
      <c r="R160" s="28"/>
      <c r="S160" s="28"/>
      <c r="T160" s="28"/>
      <c r="U160" s="28"/>
      <c r="V160" s="254"/>
      <c r="W160" s="28"/>
      <c r="X160" s="28"/>
      <c r="Y160" s="28"/>
      <c r="Z160" s="28"/>
      <c r="AA160" s="28"/>
    </row>
    <row r="161" spans="2:27">
      <c r="B161" s="28"/>
      <c r="C161" s="28"/>
      <c r="D161" s="28"/>
      <c r="E161" s="254"/>
      <c r="F161" s="28"/>
      <c r="G161" s="28"/>
      <c r="H161" s="28"/>
      <c r="I161" s="254"/>
      <c r="J161" s="28"/>
      <c r="K161" s="28"/>
      <c r="L161" s="28"/>
      <c r="M161" s="254"/>
      <c r="N161" s="28"/>
      <c r="O161" s="28"/>
      <c r="P161" s="28"/>
      <c r="Q161" s="254"/>
      <c r="R161" s="28"/>
      <c r="S161" s="28"/>
      <c r="T161" s="28"/>
      <c r="U161" s="28"/>
      <c r="V161" s="254"/>
      <c r="W161" s="28"/>
      <c r="X161" s="28"/>
      <c r="Y161" s="28"/>
      <c r="Z161" s="28"/>
      <c r="AA161" s="28"/>
    </row>
    <row r="162" spans="2:27">
      <c r="B162" s="28"/>
      <c r="C162" s="28"/>
      <c r="D162" s="28"/>
      <c r="E162" s="254"/>
      <c r="F162" s="28"/>
      <c r="G162" s="28"/>
      <c r="H162" s="28"/>
      <c r="I162" s="254"/>
      <c r="J162" s="28"/>
      <c r="K162" s="28"/>
      <c r="L162" s="28"/>
      <c r="M162" s="254"/>
      <c r="N162" s="28"/>
      <c r="O162" s="28"/>
      <c r="P162" s="28"/>
      <c r="Q162" s="254"/>
      <c r="R162" s="28"/>
      <c r="S162" s="28"/>
      <c r="T162" s="28"/>
      <c r="U162" s="28"/>
      <c r="V162" s="254"/>
      <c r="W162" s="28"/>
      <c r="X162" s="28"/>
      <c r="Y162" s="28"/>
      <c r="Z162" s="28"/>
      <c r="AA162" s="28"/>
    </row>
    <row r="163" spans="2:27">
      <c r="B163" s="28"/>
      <c r="C163" s="28"/>
      <c r="D163" s="28"/>
      <c r="E163" s="254"/>
      <c r="F163" s="28"/>
      <c r="G163" s="28"/>
      <c r="H163" s="28"/>
      <c r="I163" s="254"/>
      <c r="J163" s="28"/>
      <c r="K163" s="28"/>
      <c r="L163" s="28"/>
      <c r="M163" s="254"/>
      <c r="N163" s="28"/>
      <c r="O163" s="28"/>
      <c r="P163" s="28"/>
      <c r="Q163" s="254"/>
      <c r="R163" s="28"/>
      <c r="S163" s="28"/>
      <c r="T163" s="28"/>
      <c r="U163" s="28"/>
      <c r="V163" s="254"/>
      <c r="W163" s="28"/>
      <c r="X163" s="28"/>
      <c r="Y163" s="28"/>
      <c r="Z163" s="28"/>
      <c r="AA163" s="28"/>
    </row>
    <row r="164" spans="2:27">
      <c r="B164" s="28"/>
      <c r="C164" s="28"/>
      <c r="D164" s="28"/>
      <c r="E164" s="254"/>
      <c r="F164" s="28"/>
      <c r="G164" s="28"/>
      <c r="H164" s="28"/>
      <c r="I164" s="254"/>
      <c r="J164" s="28"/>
      <c r="K164" s="28"/>
      <c r="L164" s="28"/>
      <c r="M164" s="254"/>
      <c r="N164" s="28"/>
      <c r="O164" s="28"/>
      <c r="P164" s="28"/>
      <c r="Q164" s="254"/>
      <c r="R164" s="28"/>
      <c r="S164" s="28"/>
      <c r="T164" s="28"/>
      <c r="U164" s="28"/>
      <c r="V164" s="254"/>
      <c r="W164" s="28"/>
      <c r="X164" s="28"/>
      <c r="Y164" s="28"/>
      <c r="Z164" s="28"/>
      <c r="AA164" s="28"/>
    </row>
    <row r="165" spans="2:27">
      <c r="B165" s="28"/>
      <c r="C165" s="28"/>
      <c r="D165" s="28"/>
      <c r="E165" s="254"/>
      <c r="F165" s="28"/>
      <c r="G165" s="28"/>
      <c r="H165" s="28"/>
      <c r="I165" s="254"/>
      <c r="J165" s="28"/>
      <c r="K165" s="28"/>
      <c r="L165" s="28"/>
      <c r="M165" s="254"/>
      <c r="N165" s="28"/>
      <c r="O165" s="28"/>
      <c r="P165" s="28"/>
      <c r="Q165" s="254"/>
      <c r="R165" s="28"/>
      <c r="S165" s="28"/>
      <c r="T165" s="28"/>
      <c r="U165" s="28"/>
      <c r="V165" s="254"/>
      <c r="W165" s="28"/>
      <c r="X165" s="28"/>
      <c r="Y165" s="28"/>
      <c r="Z165" s="28"/>
      <c r="AA165" s="28"/>
    </row>
    <row r="166" spans="2:27">
      <c r="B166" s="28"/>
      <c r="C166" s="28"/>
      <c r="D166" s="28"/>
      <c r="E166" s="254"/>
      <c r="F166" s="28"/>
      <c r="G166" s="28"/>
      <c r="H166" s="28"/>
      <c r="I166" s="254"/>
      <c r="J166" s="28"/>
      <c r="K166" s="28"/>
      <c r="L166" s="28"/>
      <c r="M166" s="254"/>
      <c r="N166" s="28"/>
      <c r="O166" s="28"/>
      <c r="P166" s="28"/>
      <c r="Q166" s="254"/>
      <c r="R166" s="28"/>
      <c r="S166" s="28"/>
      <c r="T166" s="28"/>
      <c r="U166" s="28"/>
      <c r="V166" s="254"/>
      <c r="W166" s="28"/>
      <c r="X166" s="28"/>
      <c r="Y166" s="28"/>
      <c r="Z166" s="28"/>
      <c r="AA166" s="28"/>
    </row>
    <row r="167" spans="2:27">
      <c r="B167" s="28"/>
      <c r="C167" s="28"/>
      <c r="D167" s="28"/>
      <c r="E167" s="254"/>
      <c r="F167" s="28"/>
      <c r="G167" s="28"/>
      <c r="H167" s="28"/>
      <c r="I167" s="254"/>
      <c r="J167" s="28"/>
      <c r="K167" s="28"/>
      <c r="L167" s="28"/>
      <c r="M167" s="254"/>
      <c r="N167" s="28"/>
      <c r="O167" s="28"/>
      <c r="P167" s="28"/>
      <c r="Q167" s="254"/>
      <c r="R167" s="28"/>
      <c r="S167" s="28"/>
      <c r="T167" s="28"/>
      <c r="U167" s="28"/>
      <c r="V167" s="254"/>
      <c r="W167" s="28"/>
      <c r="X167" s="28"/>
      <c r="Y167" s="28"/>
      <c r="Z167" s="28"/>
      <c r="AA167" s="28"/>
    </row>
    <row r="168" spans="2:27">
      <c r="B168" s="28"/>
      <c r="C168" s="28"/>
      <c r="D168" s="28"/>
      <c r="E168" s="254"/>
      <c r="F168" s="28"/>
      <c r="G168" s="28"/>
      <c r="H168" s="28"/>
      <c r="I168" s="254"/>
      <c r="J168" s="28"/>
      <c r="K168" s="28"/>
      <c r="L168" s="28"/>
      <c r="M168" s="254"/>
      <c r="N168" s="28"/>
      <c r="O168" s="28"/>
      <c r="P168" s="28"/>
      <c r="Q168" s="254"/>
      <c r="R168" s="28"/>
      <c r="S168" s="28"/>
      <c r="T168" s="28"/>
      <c r="U168" s="28"/>
      <c r="V168" s="254"/>
      <c r="W168" s="28"/>
      <c r="X168" s="28"/>
      <c r="Y168" s="28"/>
      <c r="Z168" s="28"/>
      <c r="AA168" s="28"/>
    </row>
    <row r="169" spans="2:27">
      <c r="B169" s="28"/>
      <c r="C169" s="28"/>
      <c r="D169" s="28"/>
      <c r="E169" s="254"/>
      <c r="F169" s="28"/>
      <c r="G169" s="28"/>
      <c r="H169" s="28"/>
      <c r="I169" s="254"/>
      <c r="J169" s="28"/>
      <c r="K169" s="28"/>
      <c r="L169" s="28"/>
      <c r="M169" s="254"/>
      <c r="N169" s="28"/>
      <c r="O169" s="28"/>
      <c r="P169" s="28"/>
      <c r="Q169" s="254"/>
      <c r="R169" s="28"/>
      <c r="S169" s="28"/>
      <c r="T169" s="28"/>
      <c r="U169" s="28"/>
      <c r="V169" s="254"/>
      <c r="W169" s="28"/>
      <c r="X169" s="28"/>
      <c r="Y169" s="28"/>
      <c r="Z169" s="28"/>
      <c r="AA169" s="28"/>
    </row>
    <row r="170" spans="2:27">
      <c r="B170" s="28"/>
      <c r="C170" s="28"/>
      <c r="D170" s="28"/>
      <c r="E170" s="254"/>
      <c r="F170" s="28"/>
      <c r="G170" s="28"/>
      <c r="H170" s="28"/>
      <c r="I170" s="254"/>
      <c r="J170" s="28"/>
      <c r="K170" s="28"/>
      <c r="L170" s="28"/>
      <c r="M170" s="254"/>
      <c r="N170" s="28"/>
      <c r="O170" s="28"/>
      <c r="P170" s="28"/>
      <c r="Q170" s="254"/>
      <c r="R170" s="28"/>
      <c r="S170" s="28"/>
      <c r="T170" s="28"/>
      <c r="U170" s="28"/>
      <c r="V170" s="254"/>
      <c r="W170" s="28"/>
      <c r="X170" s="28"/>
      <c r="Y170" s="28"/>
      <c r="Z170" s="28"/>
      <c r="AA170" s="28"/>
    </row>
    <row r="171" spans="2:27">
      <c r="B171" s="28"/>
      <c r="C171" s="28"/>
      <c r="D171" s="28"/>
      <c r="E171" s="254"/>
      <c r="F171" s="28"/>
      <c r="G171" s="28"/>
      <c r="H171" s="28"/>
      <c r="I171" s="254"/>
      <c r="J171" s="28"/>
      <c r="K171" s="28"/>
      <c r="L171" s="28"/>
      <c r="M171" s="254"/>
      <c r="N171" s="28"/>
      <c r="O171" s="28"/>
      <c r="P171" s="28"/>
      <c r="Q171" s="254"/>
      <c r="R171" s="28"/>
      <c r="S171" s="28"/>
      <c r="T171" s="28"/>
      <c r="U171" s="28"/>
      <c r="V171" s="254"/>
      <c r="W171" s="28"/>
      <c r="X171" s="28"/>
      <c r="Y171" s="28"/>
      <c r="Z171" s="28"/>
      <c r="AA171" s="28"/>
    </row>
    <row r="172" spans="2:27">
      <c r="B172" s="28"/>
      <c r="C172" s="28"/>
      <c r="D172" s="28"/>
      <c r="E172" s="254"/>
      <c r="F172" s="28"/>
      <c r="G172" s="28"/>
      <c r="H172" s="28"/>
      <c r="I172" s="254"/>
      <c r="J172" s="28"/>
      <c r="K172" s="28"/>
      <c r="L172" s="28"/>
      <c r="M172" s="254"/>
      <c r="N172" s="28"/>
      <c r="O172" s="28"/>
      <c r="P172" s="28"/>
      <c r="Q172" s="254"/>
      <c r="R172" s="28"/>
      <c r="S172" s="28"/>
      <c r="T172" s="28"/>
      <c r="U172" s="28"/>
      <c r="V172" s="254"/>
      <c r="W172" s="28"/>
      <c r="X172" s="28"/>
      <c r="Y172" s="28"/>
      <c r="Z172" s="28"/>
      <c r="AA172" s="28"/>
    </row>
    <row r="173" spans="2:27">
      <c r="B173" s="28"/>
      <c r="C173" s="28"/>
      <c r="D173" s="28"/>
      <c r="E173" s="254"/>
      <c r="F173" s="28"/>
      <c r="G173" s="28"/>
      <c r="H173" s="28"/>
      <c r="I173" s="254"/>
      <c r="J173" s="28"/>
      <c r="K173" s="28"/>
      <c r="L173" s="28"/>
      <c r="M173" s="254"/>
      <c r="N173" s="28"/>
      <c r="O173" s="28"/>
      <c r="P173" s="28"/>
      <c r="Q173" s="254"/>
      <c r="R173" s="28"/>
      <c r="S173" s="28"/>
      <c r="T173" s="28"/>
      <c r="U173" s="28"/>
      <c r="V173" s="254"/>
      <c r="W173" s="28"/>
      <c r="X173" s="28"/>
      <c r="Y173" s="28"/>
      <c r="Z173" s="28"/>
      <c r="AA173" s="28"/>
    </row>
    <row r="174" spans="2:27">
      <c r="B174" s="28"/>
      <c r="C174" s="28"/>
      <c r="D174" s="28"/>
      <c r="E174" s="254"/>
      <c r="F174" s="28"/>
      <c r="G174" s="28"/>
      <c r="H174" s="28"/>
      <c r="I174" s="254"/>
      <c r="J174" s="28"/>
      <c r="K174" s="28"/>
      <c r="L174" s="28"/>
      <c r="M174" s="254"/>
      <c r="N174" s="28"/>
      <c r="O174" s="28"/>
      <c r="P174" s="28"/>
      <c r="Q174" s="254"/>
      <c r="R174" s="28"/>
      <c r="S174" s="28"/>
      <c r="T174" s="28"/>
      <c r="U174" s="28"/>
      <c r="V174" s="254"/>
      <c r="W174" s="28"/>
      <c r="X174" s="28"/>
      <c r="Y174" s="28"/>
      <c r="Z174" s="28"/>
      <c r="AA174" s="28"/>
    </row>
    <row r="175" spans="2:27">
      <c r="B175" s="28"/>
      <c r="C175" s="28"/>
      <c r="D175" s="28"/>
      <c r="E175" s="254"/>
      <c r="F175" s="28"/>
      <c r="G175" s="28"/>
      <c r="H175" s="28"/>
      <c r="I175" s="254"/>
      <c r="J175" s="28"/>
      <c r="K175" s="28"/>
      <c r="L175" s="28"/>
      <c r="M175" s="254"/>
      <c r="N175" s="28"/>
      <c r="O175" s="28"/>
      <c r="P175" s="28"/>
      <c r="Q175" s="254"/>
      <c r="R175" s="28"/>
      <c r="S175" s="28"/>
      <c r="T175" s="28"/>
      <c r="U175" s="28"/>
      <c r="V175" s="254"/>
      <c r="W175" s="28"/>
      <c r="X175" s="28"/>
      <c r="Y175" s="28"/>
      <c r="Z175" s="28"/>
      <c r="AA175" s="28"/>
    </row>
    <row r="176" spans="2:27">
      <c r="B176" s="28"/>
      <c r="C176" s="28"/>
      <c r="D176" s="28"/>
      <c r="E176" s="254"/>
      <c r="F176" s="28"/>
      <c r="G176" s="28"/>
      <c r="H176" s="28"/>
      <c r="I176" s="254"/>
      <c r="J176" s="28"/>
      <c r="K176" s="28"/>
      <c r="L176" s="28"/>
      <c r="M176" s="254"/>
      <c r="N176" s="28"/>
      <c r="O176" s="28"/>
      <c r="P176" s="28"/>
      <c r="Q176" s="254"/>
      <c r="R176" s="28"/>
      <c r="S176" s="28"/>
      <c r="T176" s="28"/>
      <c r="U176" s="28"/>
      <c r="V176" s="254"/>
      <c r="W176" s="28"/>
      <c r="X176" s="28"/>
      <c r="Y176" s="28"/>
      <c r="Z176" s="28"/>
      <c r="AA176" s="28"/>
    </row>
    <row r="177" spans="2:27">
      <c r="B177" s="28"/>
      <c r="C177" s="28"/>
      <c r="D177" s="28"/>
      <c r="E177" s="254"/>
      <c r="F177" s="28"/>
      <c r="G177" s="28"/>
      <c r="H177" s="28"/>
      <c r="I177" s="254"/>
      <c r="J177" s="28"/>
      <c r="K177" s="28"/>
      <c r="L177" s="28"/>
      <c r="M177" s="254"/>
      <c r="N177" s="28"/>
      <c r="O177" s="28"/>
      <c r="P177" s="28"/>
      <c r="Q177" s="254"/>
      <c r="R177" s="28"/>
      <c r="S177" s="28"/>
      <c r="T177" s="28"/>
      <c r="U177" s="28"/>
      <c r="V177" s="254"/>
      <c r="W177" s="28"/>
      <c r="X177" s="28"/>
      <c r="Y177" s="28"/>
      <c r="Z177" s="28"/>
      <c r="AA177" s="28"/>
    </row>
    <row r="178" spans="2:27">
      <c r="B178" s="28"/>
      <c r="C178" s="28"/>
      <c r="D178" s="28"/>
      <c r="E178" s="254"/>
      <c r="F178" s="28"/>
      <c r="G178" s="28"/>
      <c r="H178" s="28"/>
      <c r="I178" s="254"/>
      <c r="J178" s="28"/>
      <c r="K178" s="28"/>
      <c r="L178" s="28"/>
      <c r="M178" s="254"/>
      <c r="N178" s="28"/>
      <c r="O178" s="28"/>
      <c r="P178" s="28"/>
      <c r="Q178" s="254"/>
      <c r="R178" s="28"/>
      <c r="S178" s="28"/>
      <c r="T178" s="28"/>
      <c r="U178" s="28"/>
      <c r="V178" s="254"/>
      <c r="W178" s="28"/>
      <c r="X178" s="28"/>
      <c r="Y178" s="28"/>
      <c r="Z178" s="28"/>
      <c r="AA178" s="28"/>
    </row>
    <row r="179" spans="2:27">
      <c r="B179" s="28"/>
      <c r="C179" s="28"/>
      <c r="D179" s="28"/>
      <c r="E179" s="254"/>
      <c r="F179" s="28"/>
      <c r="G179" s="28"/>
      <c r="H179" s="28"/>
      <c r="I179" s="254"/>
      <c r="J179" s="28"/>
      <c r="K179" s="28"/>
      <c r="L179" s="28"/>
      <c r="M179" s="254"/>
      <c r="N179" s="28"/>
      <c r="O179" s="28"/>
      <c r="P179" s="28"/>
      <c r="Q179" s="254"/>
      <c r="R179" s="28"/>
      <c r="S179" s="28"/>
      <c r="T179" s="28"/>
      <c r="U179" s="28"/>
      <c r="V179" s="254"/>
      <c r="W179" s="28"/>
      <c r="X179" s="28"/>
      <c r="Y179" s="28"/>
      <c r="Z179" s="28"/>
      <c r="AA179" s="28"/>
    </row>
    <row r="180" spans="2:27">
      <c r="B180" s="28"/>
      <c r="C180" s="28"/>
      <c r="D180" s="28"/>
      <c r="E180" s="254"/>
      <c r="F180" s="28"/>
      <c r="G180" s="28"/>
      <c r="H180" s="28"/>
      <c r="I180" s="254"/>
      <c r="J180" s="28"/>
      <c r="K180" s="28"/>
      <c r="L180" s="28"/>
      <c r="M180" s="254"/>
      <c r="N180" s="28"/>
      <c r="O180" s="28"/>
      <c r="P180" s="28"/>
      <c r="Q180" s="254"/>
      <c r="R180" s="28"/>
      <c r="S180" s="28"/>
      <c r="T180" s="28"/>
      <c r="U180" s="28"/>
      <c r="V180" s="254"/>
      <c r="W180" s="28"/>
      <c r="X180" s="28"/>
      <c r="Y180" s="28"/>
      <c r="Z180" s="28"/>
      <c r="AA180" s="28"/>
    </row>
    <row r="181" spans="2:27">
      <c r="B181" s="28"/>
      <c r="C181" s="28"/>
      <c r="D181" s="28"/>
      <c r="E181" s="254"/>
      <c r="F181" s="28"/>
      <c r="G181" s="28"/>
      <c r="H181" s="28"/>
      <c r="I181" s="254"/>
      <c r="J181" s="28"/>
      <c r="K181" s="28"/>
      <c r="L181" s="28"/>
      <c r="M181" s="254"/>
      <c r="N181" s="28"/>
      <c r="O181" s="28"/>
      <c r="P181" s="28"/>
      <c r="Q181" s="254"/>
      <c r="R181" s="28"/>
      <c r="S181" s="28"/>
      <c r="T181" s="28"/>
      <c r="U181" s="28"/>
      <c r="V181" s="254"/>
      <c r="W181" s="28"/>
      <c r="X181" s="28"/>
      <c r="Y181" s="28"/>
      <c r="Z181" s="28"/>
      <c r="AA181" s="28"/>
    </row>
    <row r="182" spans="2:27">
      <c r="B182" s="28"/>
      <c r="C182" s="28"/>
      <c r="D182" s="28"/>
      <c r="E182" s="254"/>
      <c r="F182" s="28"/>
      <c r="G182" s="28"/>
      <c r="H182" s="28"/>
      <c r="I182" s="254"/>
      <c r="J182" s="28"/>
      <c r="K182" s="28"/>
      <c r="L182" s="28"/>
      <c r="M182" s="254"/>
      <c r="N182" s="28"/>
      <c r="O182" s="28"/>
      <c r="P182" s="28"/>
      <c r="Q182" s="254"/>
      <c r="R182" s="28"/>
      <c r="S182" s="28"/>
      <c r="T182" s="28"/>
      <c r="U182" s="28"/>
      <c r="V182" s="254"/>
      <c r="W182" s="28"/>
      <c r="X182" s="28"/>
      <c r="Y182" s="28"/>
      <c r="Z182" s="28"/>
      <c r="AA182" s="28"/>
    </row>
    <row r="183" spans="2:27">
      <c r="B183" s="28"/>
      <c r="C183" s="28"/>
      <c r="D183" s="28"/>
      <c r="E183" s="254"/>
      <c r="F183" s="28"/>
      <c r="G183" s="28"/>
      <c r="H183" s="28"/>
      <c r="I183" s="254"/>
      <c r="J183" s="28"/>
      <c r="K183" s="28"/>
      <c r="L183" s="28"/>
      <c r="M183" s="254"/>
      <c r="N183" s="28"/>
      <c r="O183" s="28"/>
      <c r="P183" s="28"/>
      <c r="Q183" s="254"/>
      <c r="R183" s="28"/>
      <c r="S183" s="28"/>
      <c r="T183" s="28"/>
      <c r="U183" s="28"/>
      <c r="V183" s="254"/>
      <c r="W183" s="28"/>
      <c r="X183" s="28"/>
      <c r="Y183" s="28"/>
      <c r="Z183" s="28"/>
      <c r="AA183" s="28"/>
    </row>
    <row r="184" spans="2:27">
      <c r="B184" s="28"/>
      <c r="C184" s="28"/>
      <c r="D184" s="28"/>
      <c r="E184" s="254"/>
      <c r="F184" s="28"/>
      <c r="G184" s="28"/>
      <c r="H184" s="28"/>
      <c r="I184" s="254"/>
      <c r="J184" s="28"/>
      <c r="K184" s="28"/>
      <c r="L184" s="28"/>
      <c r="M184" s="254"/>
      <c r="N184" s="28"/>
      <c r="O184" s="28"/>
      <c r="P184" s="28"/>
      <c r="Q184" s="254"/>
      <c r="R184" s="28"/>
      <c r="S184" s="28"/>
      <c r="T184" s="28"/>
      <c r="U184" s="28"/>
      <c r="V184" s="254"/>
      <c r="W184" s="28"/>
      <c r="X184" s="28"/>
      <c r="Y184" s="28"/>
      <c r="Z184" s="28"/>
      <c r="AA184" s="28"/>
    </row>
    <row r="185" spans="2:27">
      <c r="B185" s="28"/>
      <c r="C185" s="28"/>
      <c r="D185" s="28"/>
      <c r="E185" s="254"/>
      <c r="F185" s="28"/>
      <c r="G185" s="28"/>
      <c r="H185" s="28"/>
      <c r="I185" s="254"/>
      <c r="J185" s="28"/>
      <c r="K185" s="28"/>
      <c r="L185" s="28"/>
      <c r="M185" s="254"/>
      <c r="N185" s="28"/>
      <c r="O185" s="28"/>
      <c r="P185" s="28"/>
      <c r="Q185" s="254"/>
      <c r="R185" s="28"/>
      <c r="S185" s="28"/>
      <c r="T185" s="28"/>
      <c r="U185" s="28"/>
      <c r="V185" s="254"/>
      <c r="W185" s="28"/>
      <c r="X185" s="28"/>
      <c r="Y185" s="28"/>
      <c r="Z185" s="28"/>
      <c r="AA185" s="28"/>
    </row>
    <row r="186" spans="2:27">
      <c r="B186" s="28"/>
      <c r="C186" s="28"/>
      <c r="D186" s="28"/>
      <c r="E186" s="254"/>
      <c r="F186" s="28"/>
      <c r="G186" s="28"/>
      <c r="H186" s="28"/>
      <c r="I186" s="254"/>
      <c r="J186" s="28"/>
      <c r="K186" s="28"/>
      <c r="L186" s="28"/>
      <c r="M186" s="254"/>
      <c r="N186" s="28"/>
      <c r="O186" s="28"/>
      <c r="P186" s="28"/>
      <c r="Q186" s="254"/>
      <c r="R186" s="28"/>
      <c r="S186" s="28"/>
      <c r="T186" s="28"/>
      <c r="U186" s="28"/>
      <c r="V186" s="254"/>
      <c r="W186" s="28"/>
      <c r="X186" s="28"/>
      <c r="Y186" s="28"/>
      <c r="Z186" s="28"/>
      <c r="AA186" s="28"/>
    </row>
    <row r="187" spans="2:27">
      <c r="B187" s="28"/>
      <c r="C187" s="28"/>
      <c r="D187" s="28"/>
      <c r="E187" s="254"/>
      <c r="F187" s="28"/>
      <c r="G187" s="28"/>
      <c r="H187" s="28"/>
      <c r="I187" s="254"/>
      <c r="J187" s="28"/>
      <c r="K187" s="28"/>
      <c r="L187" s="28"/>
      <c r="M187" s="254"/>
      <c r="N187" s="28"/>
      <c r="O187" s="28"/>
      <c r="P187" s="28"/>
      <c r="Q187" s="254"/>
      <c r="R187" s="28"/>
      <c r="S187" s="28"/>
      <c r="T187" s="28"/>
      <c r="U187" s="28"/>
      <c r="V187" s="254"/>
      <c r="W187" s="28"/>
      <c r="X187" s="28"/>
      <c r="Y187" s="28"/>
      <c r="Z187" s="28"/>
      <c r="AA187" s="28"/>
    </row>
    <row r="188" spans="2:27">
      <c r="B188" s="28"/>
      <c r="C188" s="28"/>
      <c r="D188" s="28"/>
      <c r="E188" s="254"/>
      <c r="F188" s="28"/>
      <c r="G188" s="28"/>
      <c r="H188" s="28"/>
      <c r="I188" s="254"/>
      <c r="J188" s="28"/>
      <c r="K188" s="28"/>
      <c r="L188" s="28"/>
      <c r="M188" s="254"/>
      <c r="N188" s="28"/>
      <c r="O188" s="28"/>
      <c r="P188" s="28"/>
      <c r="Q188" s="254"/>
      <c r="R188" s="28"/>
      <c r="S188" s="28"/>
      <c r="T188" s="28"/>
      <c r="U188" s="28"/>
      <c r="V188" s="254"/>
      <c r="W188" s="28"/>
      <c r="X188" s="28"/>
      <c r="Y188" s="28"/>
      <c r="Z188" s="28"/>
      <c r="AA188" s="28"/>
    </row>
    <row r="189" spans="2:27">
      <c r="B189" s="28"/>
      <c r="C189" s="28"/>
      <c r="D189" s="28"/>
      <c r="E189" s="254"/>
      <c r="F189" s="28"/>
      <c r="G189" s="28"/>
      <c r="H189" s="28"/>
      <c r="I189" s="254"/>
      <c r="J189" s="28"/>
      <c r="K189" s="28"/>
      <c r="L189" s="28"/>
      <c r="M189" s="254"/>
      <c r="N189" s="28"/>
      <c r="O189" s="28"/>
      <c r="P189" s="28"/>
      <c r="Q189" s="254"/>
      <c r="R189" s="28"/>
      <c r="S189" s="28"/>
      <c r="T189" s="28"/>
      <c r="U189" s="28"/>
      <c r="V189" s="254"/>
      <c r="W189" s="28"/>
      <c r="X189" s="28"/>
      <c r="Y189" s="28"/>
      <c r="Z189" s="28"/>
      <c r="AA189" s="28"/>
    </row>
    <row r="190" spans="2:27">
      <c r="B190" s="28"/>
      <c r="C190" s="28"/>
      <c r="D190" s="28"/>
      <c r="E190" s="254"/>
      <c r="F190" s="28"/>
      <c r="G190" s="28"/>
      <c r="H190" s="28"/>
      <c r="I190" s="254"/>
      <c r="J190" s="28"/>
      <c r="K190" s="28"/>
      <c r="L190" s="28"/>
      <c r="M190" s="254"/>
      <c r="N190" s="28"/>
      <c r="O190" s="28"/>
      <c r="P190" s="28"/>
      <c r="Q190" s="254"/>
      <c r="R190" s="28"/>
      <c r="S190" s="28"/>
      <c r="T190" s="28"/>
      <c r="U190" s="28"/>
      <c r="V190" s="254"/>
      <c r="W190" s="28"/>
      <c r="X190" s="28"/>
      <c r="Y190" s="28"/>
      <c r="Z190" s="28"/>
      <c r="AA190" s="28"/>
    </row>
    <row r="191" spans="2:27">
      <c r="B191" s="28"/>
      <c r="C191" s="28"/>
      <c r="D191" s="28"/>
      <c r="E191" s="254"/>
      <c r="F191" s="28"/>
      <c r="G191" s="28"/>
      <c r="H191" s="28"/>
      <c r="I191" s="254"/>
      <c r="J191" s="28"/>
      <c r="K191" s="28"/>
      <c r="L191" s="28"/>
      <c r="M191" s="254"/>
      <c r="N191" s="28"/>
      <c r="O191" s="28"/>
      <c r="P191" s="28"/>
      <c r="Q191" s="254"/>
      <c r="R191" s="28"/>
      <c r="S191" s="28"/>
      <c r="T191" s="28"/>
      <c r="U191" s="28"/>
      <c r="V191" s="254"/>
      <c r="W191" s="28"/>
      <c r="X191" s="28"/>
      <c r="Y191" s="28"/>
      <c r="Z191" s="28"/>
      <c r="AA191" s="28"/>
    </row>
    <row r="192" spans="2:27">
      <c r="B192" s="28"/>
      <c r="C192" s="28"/>
      <c r="D192" s="28"/>
      <c r="E192" s="254"/>
      <c r="F192" s="28"/>
      <c r="G192" s="28"/>
      <c r="H192" s="28"/>
      <c r="I192" s="254"/>
      <c r="J192" s="28"/>
      <c r="K192" s="28"/>
      <c r="L192" s="28"/>
      <c r="M192" s="254"/>
      <c r="N192" s="28"/>
      <c r="O192" s="28"/>
      <c r="P192" s="28"/>
      <c r="Q192" s="254"/>
      <c r="R192" s="28"/>
      <c r="S192" s="28"/>
      <c r="T192" s="28"/>
      <c r="U192" s="28"/>
      <c r="V192" s="254"/>
      <c r="W192" s="28"/>
      <c r="X192" s="28"/>
      <c r="Y192" s="28"/>
      <c r="Z192" s="28"/>
      <c r="AA192" s="28"/>
    </row>
    <row r="193" spans="2:27">
      <c r="B193" s="28"/>
      <c r="C193" s="28"/>
      <c r="D193" s="28"/>
      <c r="E193" s="254"/>
      <c r="F193" s="28"/>
      <c r="G193" s="28"/>
      <c r="H193" s="28"/>
      <c r="I193" s="254"/>
      <c r="J193" s="28"/>
      <c r="K193" s="28"/>
      <c r="L193" s="28"/>
      <c r="M193" s="254"/>
      <c r="N193" s="28"/>
      <c r="O193" s="28"/>
      <c r="P193" s="28"/>
      <c r="Q193" s="254"/>
      <c r="R193" s="28"/>
      <c r="S193" s="28"/>
      <c r="T193" s="28"/>
      <c r="U193" s="28"/>
      <c r="V193" s="254"/>
      <c r="W193" s="28"/>
      <c r="X193" s="28"/>
      <c r="Y193" s="28"/>
      <c r="Z193" s="28"/>
      <c r="AA193" s="28"/>
    </row>
    <row r="194" spans="2:27">
      <c r="B194" s="28"/>
      <c r="C194" s="28"/>
      <c r="D194" s="28"/>
      <c r="E194" s="254"/>
      <c r="F194" s="28"/>
      <c r="G194" s="28"/>
      <c r="H194" s="28"/>
      <c r="I194" s="254"/>
      <c r="J194" s="28"/>
      <c r="K194" s="28"/>
      <c r="L194" s="28"/>
      <c r="M194" s="254"/>
      <c r="N194" s="28"/>
      <c r="O194" s="28"/>
      <c r="P194" s="28"/>
      <c r="Q194" s="254"/>
      <c r="R194" s="28"/>
      <c r="S194" s="28"/>
      <c r="T194" s="28"/>
      <c r="U194" s="28"/>
      <c r="V194" s="254"/>
      <c r="W194" s="28"/>
      <c r="X194" s="28"/>
      <c r="Y194" s="28"/>
      <c r="Z194" s="28"/>
      <c r="AA194" s="28"/>
    </row>
    <row r="195" spans="2:27">
      <c r="B195" s="28"/>
      <c r="C195" s="28"/>
      <c r="D195" s="28"/>
      <c r="E195" s="254"/>
      <c r="F195" s="28"/>
      <c r="G195" s="28"/>
      <c r="H195" s="28"/>
      <c r="I195" s="254"/>
      <c r="J195" s="28"/>
      <c r="K195" s="28"/>
      <c r="L195" s="28"/>
      <c r="M195" s="254"/>
      <c r="N195" s="28"/>
      <c r="O195" s="28"/>
      <c r="P195" s="28"/>
      <c r="Q195" s="254"/>
      <c r="R195" s="28"/>
      <c r="S195" s="28"/>
      <c r="T195" s="28"/>
      <c r="U195" s="28"/>
      <c r="V195" s="254"/>
      <c r="W195" s="28"/>
      <c r="X195" s="28"/>
      <c r="Y195" s="28"/>
      <c r="Z195" s="28"/>
      <c r="AA195" s="28"/>
    </row>
    <row r="196" spans="2:27">
      <c r="B196" s="28"/>
      <c r="C196" s="28"/>
      <c r="D196" s="28"/>
      <c r="E196" s="254"/>
      <c r="F196" s="28"/>
      <c r="G196" s="28"/>
      <c r="H196" s="28"/>
      <c r="I196" s="254"/>
      <c r="J196" s="28"/>
      <c r="K196" s="28"/>
      <c r="L196" s="28"/>
      <c r="M196" s="254"/>
      <c r="N196" s="28"/>
      <c r="O196" s="28"/>
      <c r="P196" s="28"/>
      <c r="Q196" s="254"/>
      <c r="R196" s="28"/>
      <c r="S196" s="28"/>
      <c r="T196" s="28"/>
      <c r="U196" s="28"/>
      <c r="V196" s="254"/>
      <c r="W196" s="28"/>
      <c r="X196" s="28"/>
      <c r="Y196" s="28"/>
      <c r="Z196" s="28"/>
      <c r="AA196" s="28"/>
    </row>
    <row r="197" spans="2:27">
      <c r="B197" s="28"/>
      <c r="C197" s="28"/>
      <c r="D197" s="28"/>
      <c r="E197" s="254"/>
      <c r="F197" s="28"/>
      <c r="G197" s="28"/>
      <c r="H197" s="28"/>
      <c r="I197" s="254"/>
      <c r="J197" s="28"/>
      <c r="K197" s="28"/>
      <c r="L197" s="28"/>
      <c r="M197" s="254"/>
      <c r="N197" s="28"/>
      <c r="O197" s="28"/>
      <c r="P197" s="28"/>
      <c r="Q197" s="254"/>
      <c r="R197" s="28"/>
      <c r="S197" s="28"/>
      <c r="T197" s="28"/>
      <c r="U197" s="28"/>
      <c r="V197" s="254"/>
      <c r="W197" s="28"/>
      <c r="X197" s="28"/>
      <c r="Y197" s="28"/>
      <c r="Z197" s="28"/>
      <c r="AA197" s="28"/>
    </row>
    <row r="198" spans="2:27">
      <c r="B198" s="28"/>
      <c r="C198" s="28"/>
      <c r="D198" s="28"/>
      <c r="E198" s="254"/>
      <c r="F198" s="28"/>
      <c r="G198" s="28"/>
      <c r="H198" s="28"/>
      <c r="I198" s="254"/>
      <c r="J198" s="28"/>
      <c r="K198" s="28"/>
      <c r="L198" s="28"/>
      <c r="M198" s="254"/>
      <c r="N198" s="28"/>
      <c r="O198" s="28"/>
      <c r="P198" s="28"/>
      <c r="Q198" s="254"/>
      <c r="R198" s="28"/>
      <c r="S198" s="28"/>
      <c r="T198" s="28"/>
      <c r="U198" s="28"/>
      <c r="V198" s="254"/>
      <c r="W198" s="28"/>
      <c r="X198" s="28"/>
      <c r="Y198" s="28"/>
      <c r="Z198" s="28"/>
      <c r="AA198" s="28"/>
    </row>
    <row r="199" spans="2:27">
      <c r="B199" s="28"/>
      <c r="C199" s="28"/>
      <c r="D199" s="28"/>
      <c r="E199" s="254"/>
      <c r="F199" s="28"/>
      <c r="G199" s="28"/>
      <c r="H199" s="28"/>
      <c r="I199" s="254"/>
      <c r="J199" s="28"/>
      <c r="K199" s="28"/>
      <c r="L199" s="28"/>
      <c r="M199" s="254"/>
      <c r="N199" s="28"/>
      <c r="O199" s="28"/>
      <c r="P199" s="28"/>
      <c r="Q199" s="254"/>
      <c r="R199" s="28"/>
      <c r="S199" s="28"/>
      <c r="T199" s="28"/>
      <c r="U199" s="28"/>
      <c r="V199" s="254"/>
      <c r="W199" s="28"/>
      <c r="X199" s="28"/>
      <c r="Y199" s="28"/>
      <c r="Z199" s="28"/>
      <c r="AA199" s="28"/>
    </row>
    <row r="200" spans="2:27">
      <c r="B200" s="28"/>
      <c r="C200" s="28"/>
      <c r="D200" s="28"/>
      <c r="E200" s="254"/>
      <c r="F200" s="28"/>
      <c r="G200" s="28"/>
      <c r="H200" s="28"/>
      <c r="I200" s="254"/>
      <c r="J200" s="28"/>
      <c r="K200" s="28"/>
      <c r="L200" s="28"/>
      <c r="M200" s="254"/>
      <c r="N200" s="28"/>
      <c r="O200" s="28"/>
      <c r="P200" s="28"/>
      <c r="Q200" s="254"/>
      <c r="R200" s="28"/>
      <c r="S200" s="28"/>
      <c r="T200" s="28"/>
      <c r="U200" s="28"/>
      <c r="V200" s="254"/>
      <c r="W200" s="28"/>
      <c r="X200" s="28"/>
      <c r="Y200" s="28"/>
      <c r="Z200" s="28"/>
      <c r="AA200" s="28"/>
    </row>
    <row r="201" spans="2:27">
      <c r="B201" s="28"/>
      <c r="C201" s="28"/>
      <c r="D201" s="28"/>
      <c r="E201" s="254"/>
      <c r="F201" s="28"/>
      <c r="G201" s="28"/>
      <c r="H201" s="28"/>
      <c r="I201" s="254"/>
      <c r="J201" s="28"/>
      <c r="K201" s="28"/>
      <c r="L201" s="28"/>
      <c r="M201" s="254"/>
      <c r="N201" s="28"/>
      <c r="O201" s="28"/>
      <c r="P201" s="28"/>
      <c r="Q201" s="254"/>
      <c r="R201" s="28"/>
      <c r="S201" s="28"/>
      <c r="T201" s="28"/>
      <c r="U201" s="28"/>
      <c r="V201" s="254"/>
      <c r="W201" s="28"/>
      <c r="X201" s="28"/>
      <c r="Y201" s="28"/>
      <c r="Z201" s="28"/>
      <c r="AA201" s="28"/>
    </row>
    <row r="202" spans="2:27">
      <c r="B202" s="28"/>
      <c r="C202" s="28"/>
      <c r="D202" s="28"/>
      <c r="E202" s="254"/>
      <c r="F202" s="28"/>
      <c r="G202" s="28"/>
      <c r="H202" s="28"/>
      <c r="I202" s="254"/>
      <c r="J202" s="28"/>
      <c r="K202" s="28"/>
      <c r="L202" s="28"/>
      <c r="M202" s="254"/>
      <c r="N202" s="28"/>
      <c r="O202" s="28"/>
      <c r="P202" s="28"/>
      <c r="Q202" s="254"/>
      <c r="R202" s="28"/>
      <c r="S202" s="28"/>
      <c r="T202" s="28"/>
      <c r="U202" s="28"/>
      <c r="V202" s="254"/>
      <c r="W202" s="28"/>
      <c r="X202" s="28"/>
      <c r="Y202" s="28"/>
      <c r="Z202" s="28"/>
      <c r="AA202" s="28"/>
    </row>
    <row r="203" spans="2:27">
      <c r="B203" s="28"/>
      <c r="C203" s="28"/>
      <c r="D203" s="28"/>
      <c r="E203" s="254"/>
      <c r="F203" s="28"/>
      <c r="G203" s="28"/>
      <c r="H203" s="28"/>
      <c r="I203" s="254"/>
      <c r="J203" s="28"/>
      <c r="K203" s="28"/>
      <c r="L203" s="28"/>
      <c r="M203" s="254"/>
      <c r="N203" s="28"/>
      <c r="O203" s="28"/>
      <c r="P203" s="28"/>
      <c r="Q203" s="254"/>
      <c r="R203" s="28"/>
      <c r="S203" s="28"/>
      <c r="T203" s="28"/>
      <c r="U203" s="28"/>
      <c r="V203" s="254"/>
      <c r="W203" s="28"/>
      <c r="X203" s="28"/>
      <c r="Y203" s="28"/>
      <c r="Z203" s="28"/>
      <c r="AA203" s="28"/>
    </row>
    <row r="204" spans="2:27">
      <c r="B204" s="28"/>
      <c r="C204" s="28"/>
      <c r="D204" s="28"/>
      <c r="E204" s="254"/>
      <c r="F204" s="28"/>
      <c r="G204" s="28"/>
      <c r="H204" s="28"/>
      <c r="I204" s="254"/>
      <c r="J204" s="28"/>
      <c r="K204" s="28"/>
      <c r="L204" s="28"/>
      <c r="M204" s="254"/>
      <c r="N204" s="28"/>
      <c r="O204" s="28"/>
      <c r="P204" s="28"/>
      <c r="Q204" s="254"/>
      <c r="R204" s="28"/>
      <c r="S204" s="28"/>
      <c r="T204" s="28"/>
      <c r="U204" s="28"/>
      <c r="V204" s="254"/>
      <c r="W204" s="28"/>
      <c r="X204" s="28"/>
      <c r="Y204" s="28"/>
      <c r="Z204" s="28"/>
      <c r="AA204" s="28"/>
    </row>
    <row r="205" spans="2:27">
      <c r="B205" s="28"/>
      <c r="C205" s="28"/>
      <c r="D205" s="28"/>
      <c r="E205" s="254"/>
      <c r="F205" s="28"/>
      <c r="G205" s="28"/>
      <c r="H205" s="28"/>
      <c r="I205" s="254"/>
      <c r="J205" s="28"/>
      <c r="K205" s="28"/>
      <c r="L205" s="28"/>
      <c r="M205" s="254"/>
      <c r="N205" s="28"/>
      <c r="O205" s="28"/>
      <c r="P205" s="28"/>
      <c r="Q205" s="254"/>
      <c r="R205" s="28"/>
      <c r="S205" s="28"/>
      <c r="T205" s="28"/>
      <c r="U205" s="28"/>
      <c r="V205" s="254"/>
      <c r="W205" s="28"/>
      <c r="X205" s="28"/>
      <c r="Y205" s="28"/>
      <c r="Z205" s="28"/>
      <c r="AA205" s="28"/>
    </row>
    <row r="206" spans="2:27">
      <c r="B206" s="28"/>
      <c r="C206" s="28"/>
      <c r="D206" s="28"/>
      <c r="E206" s="254"/>
      <c r="F206" s="28"/>
      <c r="G206" s="28"/>
      <c r="H206" s="28"/>
      <c r="I206" s="254"/>
      <c r="J206" s="28"/>
      <c r="K206" s="28"/>
      <c r="L206" s="28"/>
      <c r="M206" s="254"/>
      <c r="N206" s="28"/>
      <c r="O206" s="28"/>
      <c r="P206" s="28"/>
      <c r="Q206" s="254"/>
      <c r="R206" s="28"/>
      <c r="S206" s="28"/>
      <c r="T206" s="28"/>
      <c r="U206" s="28"/>
      <c r="V206" s="254"/>
      <c r="W206" s="28"/>
      <c r="X206" s="28"/>
      <c r="Y206" s="28"/>
      <c r="Z206" s="28"/>
      <c r="AA206" s="28"/>
    </row>
    <row r="207" spans="2:27">
      <c r="B207" s="28"/>
      <c r="C207" s="28"/>
      <c r="D207" s="28"/>
      <c r="E207" s="254"/>
      <c r="F207" s="28"/>
      <c r="G207" s="28"/>
      <c r="H207" s="28"/>
      <c r="I207" s="254"/>
      <c r="J207" s="28"/>
      <c r="K207" s="28"/>
      <c r="L207" s="28"/>
      <c r="M207" s="254"/>
      <c r="N207" s="28"/>
      <c r="O207" s="28"/>
      <c r="P207" s="28"/>
      <c r="Q207" s="254"/>
      <c r="R207" s="28"/>
      <c r="S207" s="28"/>
      <c r="T207" s="28"/>
      <c r="U207" s="28"/>
      <c r="V207" s="254"/>
      <c r="W207" s="28"/>
      <c r="X207" s="28"/>
      <c r="Y207" s="28"/>
      <c r="Z207" s="28"/>
      <c r="AA207" s="28"/>
    </row>
    <row r="208" spans="2:27">
      <c r="B208" s="28"/>
      <c r="C208" s="28"/>
      <c r="D208" s="28"/>
      <c r="E208" s="254"/>
      <c r="F208" s="28"/>
      <c r="G208" s="28"/>
      <c r="H208" s="28"/>
      <c r="I208" s="254"/>
      <c r="J208" s="28"/>
      <c r="K208" s="28"/>
      <c r="L208" s="28"/>
      <c r="M208" s="254"/>
      <c r="N208" s="28"/>
      <c r="O208" s="28"/>
      <c r="P208" s="28"/>
      <c r="Q208" s="254"/>
      <c r="R208" s="28"/>
      <c r="S208" s="28"/>
      <c r="T208" s="28"/>
      <c r="U208" s="28"/>
      <c r="V208" s="254"/>
      <c r="W208" s="28"/>
      <c r="X208" s="28"/>
      <c r="Y208" s="28"/>
      <c r="Z208" s="28"/>
      <c r="AA208" s="28"/>
    </row>
    <row r="209" spans="2:27">
      <c r="B209" s="28"/>
      <c r="C209" s="28"/>
      <c r="D209" s="28"/>
      <c r="E209" s="254"/>
      <c r="F209" s="28"/>
      <c r="G209" s="28"/>
      <c r="H209" s="28"/>
      <c r="I209" s="254"/>
      <c r="J209" s="28"/>
      <c r="K209" s="28"/>
      <c r="L209" s="28"/>
      <c r="M209" s="254"/>
      <c r="N209" s="28"/>
      <c r="O209" s="28"/>
      <c r="P209" s="28"/>
      <c r="Q209" s="254"/>
      <c r="R209" s="28"/>
      <c r="S209" s="28"/>
      <c r="T209" s="28"/>
      <c r="U209" s="28"/>
      <c r="V209" s="254"/>
      <c r="W209" s="28"/>
      <c r="X209" s="28"/>
      <c r="Y209" s="28"/>
      <c r="Z209" s="28"/>
      <c r="AA209" s="28"/>
    </row>
    <row r="210" spans="2:27">
      <c r="B210" s="28"/>
      <c r="C210" s="28"/>
      <c r="D210" s="28"/>
      <c r="E210" s="254"/>
      <c r="F210" s="28"/>
      <c r="G210" s="28"/>
      <c r="H210" s="28"/>
      <c r="I210" s="254"/>
      <c r="J210" s="28"/>
      <c r="K210" s="28"/>
      <c r="L210" s="28"/>
      <c r="M210" s="254"/>
      <c r="N210" s="28"/>
      <c r="O210" s="28"/>
      <c r="P210" s="28"/>
      <c r="Q210" s="254"/>
      <c r="R210" s="28"/>
      <c r="S210" s="28"/>
      <c r="T210" s="28"/>
      <c r="U210" s="28"/>
      <c r="V210" s="254"/>
      <c r="W210" s="28"/>
      <c r="X210" s="28"/>
      <c r="Y210" s="28"/>
      <c r="Z210" s="28"/>
      <c r="AA210" s="28"/>
    </row>
    <row r="211" spans="2:27">
      <c r="B211" s="28"/>
      <c r="C211" s="28"/>
      <c r="D211" s="28"/>
      <c r="E211" s="254"/>
      <c r="F211" s="28"/>
      <c r="G211" s="28"/>
      <c r="H211" s="28"/>
      <c r="I211" s="254"/>
      <c r="J211" s="28"/>
      <c r="K211" s="28"/>
      <c r="L211" s="28"/>
      <c r="M211" s="254"/>
      <c r="N211" s="28"/>
      <c r="O211" s="28"/>
      <c r="P211" s="28"/>
      <c r="Q211" s="254"/>
      <c r="R211" s="28"/>
      <c r="S211" s="28"/>
      <c r="T211" s="28"/>
      <c r="U211" s="28"/>
      <c r="V211" s="254"/>
      <c r="W211" s="28"/>
      <c r="X211" s="28"/>
      <c r="Y211" s="28"/>
      <c r="Z211" s="28"/>
      <c r="AA211" s="28"/>
    </row>
    <row r="212" spans="2:27">
      <c r="B212" s="28"/>
      <c r="C212" s="28"/>
      <c r="D212" s="28"/>
      <c r="E212" s="254"/>
      <c r="F212" s="28"/>
      <c r="G212" s="28"/>
      <c r="H212" s="28"/>
      <c r="I212" s="254"/>
      <c r="J212" s="28"/>
      <c r="K212" s="28"/>
      <c r="L212" s="28"/>
      <c r="M212" s="254"/>
      <c r="N212" s="28"/>
      <c r="O212" s="28"/>
      <c r="P212" s="28"/>
      <c r="Q212" s="254"/>
      <c r="R212" s="28"/>
      <c r="S212" s="28"/>
      <c r="T212" s="28"/>
      <c r="U212" s="28"/>
      <c r="V212" s="254"/>
      <c r="W212" s="28"/>
      <c r="X212" s="28"/>
      <c r="Y212" s="28"/>
      <c r="Z212" s="28"/>
      <c r="AA212" s="28"/>
    </row>
    <row r="213" spans="2:27">
      <c r="B213" s="28"/>
      <c r="C213" s="28"/>
      <c r="D213" s="28"/>
      <c r="E213" s="254"/>
      <c r="F213" s="28"/>
      <c r="G213" s="28"/>
      <c r="H213" s="28"/>
      <c r="I213" s="254"/>
      <c r="J213" s="28"/>
      <c r="K213" s="28"/>
      <c r="L213" s="28"/>
      <c r="M213" s="254"/>
      <c r="N213" s="28"/>
      <c r="O213" s="28"/>
      <c r="P213" s="28"/>
      <c r="Q213" s="254"/>
      <c r="R213" s="28"/>
      <c r="S213" s="28"/>
      <c r="T213" s="28"/>
      <c r="U213" s="28"/>
      <c r="V213" s="254"/>
      <c r="W213" s="28"/>
      <c r="X213" s="28"/>
      <c r="Y213" s="28"/>
      <c r="Z213" s="28"/>
      <c r="AA213" s="28"/>
    </row>
    <row r="214" spans="2:27">
      <c r="B214" s="28"/>
      <c r="C214" s="28"/>
      <c r="D214" s="28"/>
      <c r="E214" s="254"/>
      <c r="F214" s="28"/>
      <c r="G214" s="28"/>
      <c r="H214" s="28"/>
      <c r="I214" s="254"/>
      <c r="J214" s="28"/>
      <c r="K214" s="28"/>
      <c r="L214" s="28"/>
      <c r="M214" s="254"/>
      <c r="N214" s="28"/>
      <c r="O214" s="28"/>
      <c r="P214" s="28"/>
      <c r="Q214" s="254"/>
      <c r="R214" s="28"/>
      <c r="S214" s="28"/>
      <c r="T214" s="28"/>
      <c r="U214" s="28"/>
      <c r="V214" s="254"/>
      <c r="W214" s="28"/>
      <c r="X214" s="28"/>
      <c r="Y214" s="28"/>
      <c r="Z214" s="28"/>
      <c r="AA214" s="28"/>
    </row>
    <row r="215" spans="2:27">
      <c r="B215" s="28"/>
      <c r="C215" s="28"/>
      <c r="D215" s="28"/>
      <c r="E215" s="254"/>
      <c r="F215" s="28"/>
      <c r="G215" s="28"/>
      <c r="H215" s="28"/>
      <c r="I215" s="254"/>
      <c r="J215" s="28"/>
      <c r="K215" s="28"/>
      <c r="L215" s="28"/>
      <c r="M215" s="254"/>
      <c r="N215" s="28"/>
      <c r="O215" s="28"/>
      <c r="P215" s="28"/>
      <c r="Q215" s="254"/>
      <c r="R215" s="28"/>
      <c r="S215" s="28"/>
      <c r="T215" s="28"/>
      <c r="U215" s="28"/>
      <c r="V215" s="254"/>
      <c r="W215" s="28"/>
      <c r="X215" s="28"/>
      <c r="Y215" s="28"/>
      <c r="Z215" s="28"/>
      <c r="AA215" s="28"/>
    </row>
    <row r="216" spans="2:27">
      <c r="B216" s="28"/>
      <c r="C216" s="28"/>
      <c r="D216" s="28"/>
      <c r="E216" s="254"/>
      <c r="F216" s="28"/>
      <c r="G216" s="28"/>
      <c r="H216" s="28"/>
      <c r="I216" s="254"/>
      <c r="J216" s="28"/>
      <c r="K216" s="28"/>
      <c r="L216" s="28"/>
      <c r="M216" s="254"/>
      <c r="N216" s="28"/>
      <c r="O216" s="28"/>
      <c r="P216" s="28"/>
      <c r="Q216" s="254"/>
      <c r="R216" s="28"/>
      <c r="S216" s="28"/>
      <c r="T216" s="28"/>
      <c r="U216" s="28"/>
      <c r="V216" s="254"/>
      <c r="W216" s="28"/>
      <c r="X216" s="28"/>
      <c r="Y216" s="28"/>
      <c r="Z216" s="28"/>
      <c r="AA216" s="28"/>
    </row>
    <row r="217" spans="2:27">
      <c r="B217" s="28"/>
      <c r="C217" s="28"/>
      <c r="D217" s="28"/>
      <c r="E217" s="254"/>
      <c r="F217" s="28"/>
      <c r="G217" s="28"/>
      <c r="H217" s="28"/>
      <c r="I217" s="254"/>
      <c r="J217" s="28"/>
      <c r="K217" s="28"/>
      <c r="L217" s="28"/>
      <c r="M217" s="254"/>
      <c r="N217" s="28"/>
      <c r="O217" s="28"/>
      <c r="P217" s="28"/>
      <c r="Q217" s="254"/>
      <c r="R217" s="28"/>
      <c r="S217" s="28"/>
      <c r="T217" s="28"/>
      <c r="U217" s="28"/>
      <c r="V217" s="254"/>
      <c r="W217" s="28"/>
      <c r="X217" s="28"/>
      <c r="Y217" s="28"/>
      <c r="Z217" s="28"/>
      <c r="AA217" s="28"/>
    </row>
    <row r="218" spans="2:27">
      <c r="B218" s="28"/>
      <c r="C218" s="28"/>
      <c r="D218" s="28"/>
      <c r="E218" s="254"/>
      <c r="F218" s="28"/>
      <c r="G218" s="28"/>
      <c r="H218" s="28"/>
      <c r="I218" s="254"/>
      <c r="J218" s="28"/>
      <c r="K218" s="28"/>
      <c r="L218" s="28"/>
      <c r="M218" s="254"/>
      <c r="N218" s="28"/>
      <c r="O218" s="28"/>
      <c r="P218" s="28"/>
      <c r="Q218" s="254"/>
      <c r="R218" s="28"/>
      <c r="S218" s="28"/>
      <c r="T218" s="28"/>
      <c r="U218" s="28"/>
      <c r="V218" s="254"/>
      <c r="W218" s="28"/>
      <c r="X218" s="28"/>
      <c r="Y218" s="28"/>
      <c r="Z218" s="28"/>
      <c r="AA218" s="28"/>
    </row>
    <row r="219" spans="2:27">
      <c r="B219" s="28"/>
      <c r="C219" s="28"/>
      <c r="D219" s="28"/>
      <c r="E219" s="254"/>
      <c r="F219" s="28"/>
      <c r="G219" s="28"/>
      <c r="H219" s="28"/>
      <c r="I219" s="254"/>
      <c r="J219" s="28"/>
      <c r="K219" s="28"/>
      <c r="L219" s="28"/>
      <c r="M219" s="254"/>
      <c r="N219" s="28"/>
      <c r="O219" s="28"/>
      <c r="P219" s="28"/>
      <c r="Q219" s="254"/>
      <c r="R219" s="28"/>
      <c r="S219" s="28"/>
      <c r="T219" s="28"/>
      <c r="U219" s="28"/>
      <c r="V219" s="254"/>
      <c r="W219" s="28"/>
      <c r="X219" s="28"/>
      <c r="Y219" s="28"/>
      <c r="Z219" s="28"/>
      <c r="AA219" s="28"/>
    </row>
    <row r="220" spans="2:27">
      <c r="B220" s="28"/>
      <c r="C220" s="28"/>
      <c r="D220" s="28"/>
      <c r="E220" s="254"/>
      <c r="F220" s="28"/>
      <c r="G220" s="28"/>
      <c r="H220" s="28"/>
      <c r="I220" s="254"/>
      <c r="J220" s="28"/>
      <c r="K220" s="28"/>
      <c r="L220" s="28"/>
      <c r="M220" s="254"/>
      <c r="N220" s="28"/>
      <c r="O220" s="28"/>
      <c r="P220" s="28"/>
      <c r="Q220" s="254"/>
      <c r="R220" s="28"/>
      <c r="S220" s="28"/>
      <c r="T220" s="28"/>
      <c r="U220" s="28"/>
      <c r="V220" s="254"/>
      <c r="W220" s="28"/>
      <c r="X220" s="28"/>
      <c r="Y220" s="28"/>
      <c r="Z220" s="28"/>
      <c r="AA220" s="28"/>
    </row>
    <row r="221" spans="2:27">
      <c r="B221" s="28"/>
      <c r="C221" s="28"/>
      <c r="D221" s="28"/>
      <c r="E221" s="254"/>
      <c r="F221" s="28"/>
      <c r="G221" s="28"/>
      <c r="H221" s="28"/>
      <c r="I221" s="254"/>
      <c r="J221" s="28"/>
      <c r="K221" s="28"/>
      <c r="L221" s="28"/>
      <c r="M221" s="254"/>
      <c r="N221" s="28"/>
      <c r="O221" s="28"/>
      <c r="P221" s="28"/>
      <c r="Q221" s="254"/>
      <c r="R221" s="28"/>
      <c r="S221" s="28"/>
      <c r="T221" s="28"/>
      <c r="U221" s="28"/>
      <c r="V221" s="254"/>
      <c r="W221" s="28"/>
      <c r="X221" s="28"/>
      <c r="Y221" s="28"/>
      <c r="Z221" s="28"/>
      <c r="AA221" s="28"/>
    </row>
    <row r="222" spans="2:27">
      <c r="B222" s="28"/>
      <c r="C222" s="28"/>
      <c r="D222" s="28"/>
      <c r="E222" s="254"/>
      <c r="F222" s="28"/>
      <c r="G222" s="28"/>
      <c r="H222" s="28"/>
      <c r="I222" s="254"/>
      <c r="J222" s="28"/>
      <c r="K222" s="28"/>
      <c r="L222" s="28"/>
      <c r="M222" s="254"/>
      <c r="N222" s="28"/>
      <c r="O222" s="28"/>
      <c r="P222" s="28"/>
      <c r="Q222" s="254"/>
      <c r="R222" s="28"/>
      <c r="S222" s="28"/>
      <c r="T222" s="28"/>
      <c r="U222" s="28"/>
      <c r="V222" s="254"/>
      <c r="W222" s="28"/>
      <c r="X222" s="28"/>
      <c r="Y222" s="28"/>
      <c r="Z222" s="28"/>
      <c r="AA222" s="28"/>
    </row>
    <row r="223" spans="2:27">
      <c r="B223" s="28"/>
      <c r="C223" s="28"/>
      <c r="D223" s="28"/>
      <c r="E223" s="254"/>
      <c r="F223" s="28"/>
      <c r="G223" s="28"/>
      <c r="H223" s="28"/>
      <c r="I223" s="254"/>
      <c r="J223" s="28"/>
      <c r="K223" s="28"/>
      <c r="L223" s="28"/>
      <c r="M223" s="254"/>
      <c r="N223" s="28"/>
      <c r="O223" s="28"/>
      <c r="P223" s="28"/>
      <c r="Q223" s="254"/>
      <c r="R223" s="28"/>
      <c r="S223" s="28"/>
      <c r="T223" s="28"/>
      <c r="U223" s="28"/>
      <c r="V223" s="254"/>
      <c r="W223" s="28"/>
      <c r="X223" s="28"/>
      <c r="Y223" s="28"/>
      <c r="Z223" s="28"/>
      <c r="AA223" s="28"/>
    </row>
    <row r="224" spans="2:27">
      <c r="B224" s="28"/>
      <c r="C224" s="28"/>
      <c r="D224" s="28"/>
      <c r="E224" s="254"/>
      <c r="F224" s="28"/>
      <c r="G224" s="28"/>
      <c r="H224" s="28"/>
      <c r="I224" s="254"/>
      <c r="J224" s="28"/>
      <c r="K224" s="28"/>
      <c r="L224" s="28"/>
      <c r="M224" s="254"/>
      <c r="N224" s="28"/>
      <c r="O224" s="28"/>
      <c r="P224" s="28"/>
      <c r="Q224" s="254"/>
      <c r="R224" s="28"/>
      <c r="S224" s="28"/>
      <c r="T224" s="28"/>
      <c r="U224" s="28"/>
      <c r="V224" s="254"/>
      <c r="W224" s="28"/>
      <c r="X224" s="28"/>
      <c r="Y224" s="28"/>
      <c r="Z224" s="28"/>
      <c r="AA224" s="28"/>
    </row>
    <row r="225" spans="2:27">
      <c r="B225" s="28"/>
      <c r="C225" s="28"/>
      <c r="D225" s="28"/>
      <c r="E225" s="254"/>
      <c r="F225" s="28"/>
      <c r="G225" s="28"/>
      <c r="H225" s="28"/>
      <c r="I225" s="254"/>
      <c r="J225" s="28"/>
      <c r="K225" s="28"/>
      <c r="L225" s="28"/>
      <c r="M225" s="254"/>
      <c r="N225" s="28"/>
      <c r="O225" s="28"/>
      <c r="P225" s="28"/>
      <c r="Q225" s="254"/>
      <c r="R225" s="28"/>
      <c r="S225" s="28"/>
      <c r="T225" s="28"/>
      <c r="U225" s="28"/>
      <c r="V225" s="254"/>
      <c r="W225" s="28"/>
      <c r="X225" s="28"/>
      <c r="Y225" s="28"/>
      <c r="Z225" s="28"/>
      <c r="AA225" s="28"/>
    </row>
    <row r="226" spans="2:27">
      <c r="B226" s="28"/>
      <c r="C226" s="28"/>
      <c r="D226" s="28"/>
      <c r="E226" s="254"/>
      <c r="F226" s="28"/>
      <c r="G226" s="28"/>
      <c r="H226" s="28"/>
      <c r="I226" s="254"/>
      <c r="J226" s="28"/>
      <c r="K226" s="28"/>
      <c r="L226" s="28"/>
      <c r="M226" s="254"/>
      <c r="N226" s="28"/>
      <c r="O226" s="28"/>
      <c r="P226" s="28"/>
      <c r="Q226" s="254"/>
      <c r="R226" s="28"/>
      <c r="S226" s="28"/>
      <c r="T226" s="28"/>
      <c r="U226" s="28"/>
      <c r="V226" s="254"/>
      <c r="W226" s="28"/>
      <c r="X226" s="28"/>
      <c r="Y226" s="28"/>
      <c r="Z226" s="28"/>
      <c r="AA226" s="28"/>
    </row>
    <row r="227" spans="2:27">
      <c r="B227" s="28"/>
      <c r="C227" s="28"/>
      <c r="D227" s="28"/>
      <c r="E227" s="254"/>
      <c r="F227" s="28"/>
      <c r="G227" s="28"/>
      <c r="H227" s="28"/>
      <c r="I227" s="254"/>
      <c r="J227" s="28"/>
      <c r="K227" s="28"/>
      <c r="L227" s="28"/>
      <c r="M227" s="254"/>
      <c r="N227" s="28"/>
      <c r="O227" s="28"/>
      <c r="P227" s="28"/>
      <c r="Q227" s="254"/>
      <c r="R227" s="28"/>
      <c r="S227" s="28"/>
      <c r="T227" s="28"/>
      <c r="U227" s="28"/>
      <c r="V227" s="254"/>
      <c r="W227" s="28"/>
      <c r="X227" s="28"/>
      <c r="Y227" s="28"/>
      <c r="Z227" s="28"/>
      <c r="AA227" s="28"/>
    </row>
    <row r="228" spans="2:27">
      <c r="B228" s="28"/>
      <c r="C228" s="28"/>
      <c r="D228" s="28"/>
      <c r="E228" s="254"/>
      <c r="F228" s="28"/>
      <c r="G228" s="28"/>
      <c r="H228" s="28"/>
      <c r="I228" s="254"/>
      <c r="J228" s="28"/>
      <c r="K228" s="28"/>
      <c r="L228" s="28"/>
      <c r="M228" s="254"/>
      <c r="N228" s="28"/>
      <c r="O228" s="28"/>
      <c r="P228" s="28"/>
      <c r="Q228" s="254"/>
      <c r="R228" s="28"/>
      <c r="S228" s="28"/>
      <c r="T228" s="28"/>
      <c r="U228" s="28"/>
      <c r="V228" s="254"/>
      <c r="W228" s="28"/>
      <c r="X228" s="28"/>
      <c r="Y228" s="28"/>
      <c r="Z228" s="28"/>
      <c r="AA228" s="28"/>
    </row>
    <row r="229" spans="2:27">
      <c r="B229" s="28"/>
      <c r="C229" s="28"/>
      <c r="D229" s="28"/>
      <c r="E229" s="254"/>
      <c r="F229" s="28"/>
      <c r="G229" s="28"/>
      <c r="H229" s="28"/>
      <c r="I229" s="254"/>
      <c r="J229" s="28"/>
      <c r="K229" s="28"/>
      <c r="L229" s="28"/>
      <c r="M229" s="254"/>
      <c r="N229" s="28"/>
      <c r="O229" s="28"/>
      <c r="P229" s="28"/>
      <c r="Q229" s="254"/>
      <c r="R229" s="28"/>
      <c r="S229" s="28"/>
      <c r="T229" s="28"/>
      <c r="U229" s="28"/>
      <c r="V229" s="254"/>
      <c r="W229" s="28"/>
      <c r="X229" s="28"/>
      <c r="Y229" s="28"/>
      <c r="Z229" s="28"/>
      <c r="AA229" s="28"/>
    </row>
    <row r="230" spans="2:27">
      <c r="B230" s="28"/>
      <c r="C230" s="28"/>
      <c r="D230" s="28"/>
      <c r="E230" s="254"/>
      <c r="F230" s="28"/>
      <c r="G230" s="28"/>
      <c r="H230" s="28"/>
      <c r="I230" s="254"/>
      <c r="J230" s="28"/>
      <c r="K230" s="28"/>
      <c r="L230" s="28"/>
      <c r="M230" s="254"/>
      <c r="N230" s="28"/>
      <c r="O230" s="28"/>
      <c r="P230" s="28"/>
      <c r="Q230" s="254"/>
      <c r="R230" s="28"/>
      <c r="S230" s="28"/>
      <c r="T230" s="28"/>
      <c r="U230" s="28"/>
      <c r="V230" s="254"/>
      <c r="W230" s="28"/>
      <c r="X230" s="28"/>
      <c r="Y230" s="28"/>
      <c r="Z230" s="28"/>
      <c r="AA230" s="28"/>
    </row>
    <row r="231" spans="2:27">
      <c r="B231" s="28"/>
      <c r="C231" s="28"/>
      <c r="D231" s="28"/>
      <c r="E231" s="254"/>
      <c r="F231" s="28"/>
      <c r="G231" s="28"/>
      <c r="H231" s="28"/>
      <c r="I231" s="254"/>
      <c r="J231" s="28"/>
      <c r="K231" s="28"/>
      <c r="L231" s="28"/>
      <c r="M231" s="254"/>
      <c r="N231" s="28"/>
      <c r="O231" s="28"/>
      <c r="P231" s="28"/>
      <c r="Q231" s="254"/>
      <c r="R231" s="28"/>
      <c r="S231" s="28"/>
      <c r="T231" s="28"/>
      <c r="U231" s="28"/>
      <c r="V231" s="254"/>
      <c r="W231" s="28"/>
      <c r="X231" s="28"/>
      <c r="Y231" s="28"/>
      <c r="Z231" s="28"/>
      <c r="AA231" s="28"/>
    </row>
    <row r="232" spans="2:27">
      <c r="B232" s="28"/>
      <c r="C232" s="28"/>
      <c r="D232" s="28"/>
      <c r="E232" s="254"/>
      <c r="F232" s="28"/>
      <c r="G232" s="28"/>
      <c r="H232" s="28"/>
      <c r="I232" s="254"/>
      <c r="J232" s="28"/>
      <c r="K232" s="28"/>
      <c r="L232" s="28"/>
      <c r="M232" s="254"/>
      <c r="N232" s="28"/>
      <c r="O232" s="28"/>
      <c r="P232" s="28"/>
      <c r="Q232" s="254"/>
      <c r="R232" s="28"/>
      <c r="S232" s="28"/>
      <c r="T232" s="28"/>
      <c r="U232" s="28"/>
      <c r="V232" s="254"/>
      <c r="W232" s="28"/>
      <c r="X232" s="28"/>
      <c r="Y232" s="28"/>
      <c r="Z232" s="28"/>
      <c r="AA232" s="28"/>
    </row>
    <row r="233" spans="2:27">
      <c r="B233" s="28"/>
      <c r="C233" s="28"/>
      <c r="D233" s="28"/>
      <c r="E233" s="254"/>
      <c r="F233" s="28"/>
      <c r="G233" s="28"/>
      <c r="H233" s="28"/>
      <c r="I233" s="254"/>
      <c r="J233" s="28"/>
      <c r="K233" s="28"/>
      <c r="L233" s="28"/>
      <c r="M233" s="254"/>
      <c r="N233" s="28"/>
      <c r="O233" s="28"/>
      <c r="P233" s="28"/>
      <c r="Q233" s="254"/>
      <c r="R233" s="28"/>
      <c r="S233" s="28"/>
      <c r="T233" s="28"/>
      <c r="U233" s="28"/>
      <c r="V233" s="254"/>
      <c r="W233" s="28"/>
      <c r="X233" s="28"/>
      <c r="Y233" s="28"/>
      <c r="Z233" s="28"/>
      <c r="AA233" s="28"/>
    </row>
    <row r="234" spans="2:27">
      <c r="B234" s="28"/>
      <c r="C234" s="28"/>
      <c r="D234" s="28"/>
      <c r="E234" s="254"/>
      <c r="F234" s="28"/>
      <c r="G234" s="28"/>
      <c r="H234" s="28"/>
      <c r="I234" s="254"/>
      <c r="J234" s="28"/>
      <c r="K234" s="28"/>
      <c r="L234" s="28"/>
      <c r="M234" s="254"/>
      <c r="N234" s="28"/>
      <c r="O234" s="28"/>
      <c r="P234" s="28"/>
      <c r="Q234" s="254"/>
      <c r="R234" s="28"/>
      <c r="S234" s="28"/>
      <c r="T234" s="28"/>
      <c r="U234" s="28"/>
      <c r="V234" s="254"/>
      <c r="W234" s="28"/>
      <c r="X234" s="28"/>
      <c r="Y234" s="28"/>
      <c r="Z234" s="28"/>
      <c r="AA234" s="28"/>
    </row>
    <row r="235" spans="2:27">
      <c r="B235" s="28"/>
      <c r="C235" s="28"/>
      <c r="D235" s="28"/>
      <c r="E235" s="254"/>
      <c r="F235" s="28"/>
      <c r="G235" s="28"/>
      <c r="H235" s="28"/>
      <c r="I235" s="254"/>
      <c r="J235" s="28"/>
      <c r="K235" s="28"/>
      <c r="L235" s="28"/>
      <c r="M235" s="254"/>
      <c r="N235" s="28"/>
      <c r="O235" s="28"/>
      <c r="P235" s="28"/>
      <c r="Q235" s="254"/>
      <c r="R235" s="28"/>
      <c r="S235" s="28"/>
      <c r="T235" s="28"/>
      <c r="U235" s="28"/>
      <c r="V235" s="254"/>
      <c r="W235" s="28"/>
      <c r="X235" s="28"/>
      <c r="Y235" s="28"/>
      <c r="Z235" s="28"/>
      <c r="AA235" s="28"/>
    </row>
    <row r="236" spans="2:27">
      <c r="B236" s="28"/>
      <c r="C236" s="28"/>
      <c r="D236" s="28"/>
      <c r="E236" s="254"/>
      <c r="F236" s="28"/>
      <c r="G236" s="28"/>
      <c r="H236" s="28"/>
      <c r="I236" s="254"/>
      <c r="J236" s="28"/>
      <c r="K236" s="28"/>
      <c r="L236" s="28"/>
      <c r="M236" s="254"/>
      <c r="N236" s="28"/>
      <c r="O236" s="28"/>
      <c r="P236" s="28"/>
      <c r="Q236" s="254"/>
      <c r="R236" s="28"/>
      <c r="S236" s="28"/>
      <c r="T236" s="28"/>
      <c r="U236" s="28"/>
      <c r="V236" s="254"/>
      <c r="W236" s="28"/>
      <c r="X236" s="28"/>
      <c r="Y236" s="28"/>
      <c r="Z236" s="28"/>
      <c r="AA236" s="28"/>
    </row>
    <row r="237" spans="2:27">
      <c r="B237" s="28"/>
      <c r="C237" s="28"/>
      <c r="D237" s="28"/>
      <c r="E237" s="254"/>
      <c r="F237" s="28"/>
      <c r="G237" s="28"/>
      <c r="H237" s="28"/>
      <c r="I237" s="254"/>
      <c r="J237" s="28"/>
      <c r="K237" s="28"/>
      <c r="L237" s="28"/>
      <c r="M237" s="254"/>
      <c r="N237" s="28"/>
      <c r="O237" s="28"/>
      <c r="P237" s="28"/>
      <c r="Q237" s="254"/>
      <c r="R237" s="28"/>
      <c r="S237" s="28"/>
      <c r="T237" s="28"/>
      <c r="U237" s="28"/>
      <c r="V237" s="254"/>
      <c r="W237" s="28"/>
      <c r="X237" s="28"/>
      <c r="Y237" s="28"/>
      <c r="Z237" s="28"/>
      <c r="AA237" s="28"/>
    </row>
    <row r="238" spans="2:27">
      <c r="B238" s="28"/>
      <c r="C238" s="28"/>
      <c r="D238" s="28"/>
      <c r="E238" s="254"/>
      <c r="F238" s="28"/>
      <c r="G238" s="28"/>
      <c r="H238" s="28"/>
      <c r="I238" s="254"/>
      <c r="J238" s="28"/>
      <c r="K238" s="28"/>
      <c r="L238" s="28"/>
      <c r="M238" s="254"/>
      <c r="N238" s="28"/>
      <c r="O238" s="28"/>
      <c r="P238" s="28"/>
      <c r="Q238" s="254"/>
      <c r="R238" s="28"/>
      <c r="S238" s="28"/>
      <c r="T238" s="28"/>
      <c r="U238" s="28"/>
      <c r="V238" s="254"/>
      <c r="W238" s="28"/>
      <c r="X238" s="28"/>
      <c r="Y238" s="28"/>
      <c r="Z238" s="28"/>
      <c r="AA238" s="28"/>
    </row>
    <row r="239" spans="2:27">
      <c r="B239" s="28"/>
      <c r="C239" s="28"/>
      <c r="D239" s="28"/>
      <c r="E239" s="254"/>
      <c r="F239" s="28"/>
      <c r="G239" s="28"/>
      <c r="H239" s="28"/>
      <c r="I239" s="254"/>
      <c r="J239" s="28"/>
      <c r="K239" s="28"/>
      <c r="L239" s="28"/>
      <c r="M239" s="254"/>
      <c r="N239" s="28"/>
      <c r="O239" s="28"/>
      <c r="P239" s="28"/>
      <c r="Q239" s="254"/>
      <c r="R239" s="28"/>
      <c r="S239" s="28"/>
      <c r="T239" s="28"/>
      <c r="U239" s="28"/>
      <c r="V239" s="254"/>
      <c r="W239" s="28"/>
      <c r="X239" s="28"/>
      <c r="Y239" s="28"/>
      <c r="Z239" s="28"/>
      <c r="AA239" s="28"/>
    </row>
    <row r="240" spans="2:27">
      <c r="B240" s="28"/>
      <c r="C240" s="28"/>
      <c r="D240" s="28"/>
      <c r="E240" s="254"/>
      <c r="F240" s="28"/>
      <c r="G240" s="28"/>
      <c r="H240" s="28"/>
      <c r="I240" s="254"/>
      <c r="J240" s="28"/>
      <c r="K240" s="28"/>
      <c r="L240" s="28"/>
      <c r="M240" s="254"/>
      <c r="N240" s="28"/>
      <c r="O240" s="28"/>
      <c r="P240" s="28"/>
      <c r="Q240" s="254"/>
      <c r="R240" s="28"/>
      <c r="S240" s="28"/>
      <c r="T240" s="28"/>
      <c r="U240" s="28"/>
      <c r="V240" s="254"/>
      <c r="W240" s="28"/>
      <c r="X240" s="28"/>
      <c r="Y240" s="28"/>
      <c r="Z240" s="28"/>
      <c r="AA240" s="28"/>
    </row>
    <row r="241" spans="2:27">
      <c r="B241" s="28"/>
      <c r="C241" s="28"/>
      <c r="D241" s="28"/>
      <c r="E241" s="254"/>
      <c r="F241" s="28"/>
      <c r="G241" s="28"/>
      <c r="H241" s="28"/>
      <c r="I241" s="254"/>
      <c r="J241" s="28"/>
      <c r="K241" s="28"/>
      <c r="L241" s="28"/>
      <c r="M241" s="254"/>
      <c r="N241" s="28"/>
      <c r="O241" s="28"/>
      <c r="P241" s="28"/>
      <c r="Q241" s="254"/>
      <c r="R241" s="28"/>
      <c r="S241" s="28"/>
      <c r="T241" s="28"/>
      <c r="U241" s="28"/>
      <c r="V241" s="254"/>
      <c r="W241" s="28"/>
      <c r="X241" s="28"/>
      <c r="Y241" s="28"/>
      <c r="Z241" s="28"/>
      <c r="AA241" s="28"/>
    </row>
    <row r="242" spans="2:27">
      <c r="B242" s="28"/>
      <c r="C242" s="28"/>
      <c r="D242" s="28"/>
      <c r="E242" s="254"/>
      <c r="F242" s="28"/>
      <c r="G242" s="28"/>
      <c r="H242" s="28"/>
      <c r="I242" s="254"/>
      <c r="J242" s="28"/>
      <c r="K242" s="28"/>
      <c r="L242" s="28"/>
      <c r="M242" s="254"/>
      <c r="N242" s="28"/>
      <c r="O242" s="28"/>
      <c r="P242" s="28"/>
      <c r="Q242" s="254"/>
      <c r="R242" s="28"/>
      <c r="S242" s="28"/>
      <c r="T242" s="28"/>
      <c r="U242" s="28"/>
      <c r="V242" s="254"/>
      <c r="W242" s="28"/>
      <c r="X242" s="28"/>
      <c r="Y242" s="28"/>
      <c r="Z242" s="28"/>
      <c r="AA242" s="28"/>
    </row>
    <row r="243" spans="2:27">
      <c r="B243" s="28"/>
      <c r="C243" s="28"/>
      <c r="D243" s="28"/>
      <c r="E243" s="254"/>
      <c r="F243" s="28"/>
      <c r="G243" s="28"/>
      <c r="H243" s="28"/>
      <c r="I243" s="254"/>
      <c r="J243" s="28"/>
      <c r="K243" s="28"/>
      <c r="L243" s="28"/>
      <c r="M243" s="254"/>
      <c r="N243" s="28"/>
      <c r="O243" s="28"/>
      <c r="P243" s="28"/>
      <c r="Q243" s="254"/>
      <c r="R243" s="28"/>
      <c r="S243" s="28"/>
      <c r="T243" s="28"/>
      <c r="U243" s="28"/>
      <c r="V243" s="254"/>
      <c r="W243" s="28"/>
      <c r="X243" s="28"/>
      <c r="Y243" s="28"/>
      <c r="Z243" s="28"/>
      <c r="AA243" s="28"/>
    </row>
    <row r="244" spans="2:27">
      <c r="B244" s="28"/>
      <c r="C244" s="28"/>
      <c r="D244" s="28"/>
      <c r="E244" s="254"/>
      <c r="F244" s="28"/>
      <c r="G244" s="28"/>
      <c r="H244" s="28"/>
      <c r="I244" s="254"/>
      <c r="J244" s="28"/>
      <c r="K244" s="28"/>
      <c r="L244" s="28"/>
      <c r="M244" s="254"/>
      <c r="N244" s="28"/>
      <c r="O244" s="28"/>
      <c r="P244" s="28"/>
      <c r="Q244" s="254"/>
      <c r="R244" s="28"/>
      <c r="S244" s="28"/>
      <c r="T244" s="28"/>
      <c r="U244" s="28"/>
      <c r="V244" s="254"/>
      <c r="W244" s="28"/>
      <c r="X244" s="28"/>
      <c r="Y244" s="28"/>
      <c r="Z244" s="28"/>
      <c r="AA244" s="28"/>
    </row>
    <row r="245" spans="2:27">
      <c r="B245" s="28"/>
      <c r="C245" s="28"/>
      <c r="D245" s="28"/>
      <c r="E245" s="254"/>
      <c r="F245" s="28"/>
      <c r="G245" s="28"/>
      <c r="H245" s="28"/>
      <c r="I245" s="254"/>
      <c r="J245" s="28"/>
      <c r="K245" s="28"/>
      <c r="L245" s="28"/>
      <c r="M245" s="254"/>
      <c r="N245" s="28"/>
      <c r="O245" s="28"/>
      <c r="P245" s="28"/>
      <c r="Q245" s="254"/>
      <c r="R245" s="28"/>
      <c r="S245" s="28"/>
      <c r="T245" s="28"/>
      <c r="U245" s="28"/>
      <c r="V245" s="254"/>
      <c r="W245" s="28"/>
      <c r="X245" s="28"/>
      <c r="Y245" s="28"/>
      <c r="Z245" s="28"/>
      <c r="AA245" s="28"/>
    </row>
    <row r="246" spans="2:27">
      <c r="B246" s="28"/>
      <c r="C246" s="28"/>
      <c r="D246" s="28"/>
      <c r="E246" s="254"/>
      <c r="F246" s="28"/>
      <c r="G246" s="28"/>
      <c r="H246" s="28"/>
      <c r="I246" s="254"/>
      <c r="J246" s="28"/>
      <c r="K246" s="28"/>
      <c r="L246" s="28"/>
      <c r="M246" s="254"/>
      <c r="N246" s="28"/>
      <c r="O246" s="28"/>
      <c r="P246" s="28"/>
      <c r="Q246" s="254"/>
      <c r="R246" s="28"/>
      <c r="S246" s="28"/>
      <c r="T246" s="28"/>
      <c r="U246" s="28"/>
      <c r="V246" s="254"/>
      <c r="W246" s="28"/>
      <c r="X246" s="28"/>
      <c r="Y246" s="28"/>
      <c r="Z246" s="28"/>
      <c r="AA246" s="28"/>
    </row>
    <row r="247" spans="2:27">
      <c r="B247" s="28"/>
      <c r="C247" s="28"/>
      <c r="D247" s="28"/>
      <c r="E247" s="254"/>
      <c r="F247" s="28"/>
      <c r="G247" s="28"/>
      <c r="H247" s="28"/>
      <c r="I247" s="254"/>
      <c r="J247" s="28"/>
      <c r="K247" s="28"/>
      <c r="L247" s="28"/>
      <c r="M247" s="254"/>
      <c r="N247" s="28"/>
      <c r="O247" s="28"/>
      <c r="P247" s="28"/>
      <c r="Q247" s="254"/>
      <c r="R247" s="28"/>
      <c r="S247" s="28"/>
      <c r="T247" s="28"/>
      <c r="U247" s="28"/>
      <c r="V247" s="254"/>
      <c r="W247" s="28"/>
      <c r="X247" s="28"/>
      <c r="Y247" s="28"/>
      <c r="Z247" s="28"/>
      <c r="AA247" s="28"/>
    </row>
    <row r="248" spans="2:27">
      <c r="B248" s="28"/>
      <c r="C248" s="28"/>
      <c r="D248" s="28"/>
      <c r="E248" s="254"/>
      <c r="F248" s="28"/>
      <c r="G248" s="28"/>
      <c r="H248" s="28"/>
      <c r="I248" s="254"/>
      <c r="J248" s="28"/>
      <c r="K248" s="28"/>
      <c r="L248" s="28"/>
      <c r="M248" s="254"/>
      <c r="N248" s="28"/>
      <c r="O248" s="28"/>
      <c r="P248" s="28"/>
      <c r="Q248" s="254"/>
      <c r="R248" s="28"/>
      <c r="S248" s="28"/>
      <c r="T248" s="28"/>
      <c r="U248" s="28"/>
      <c r="V248" s="254"/>
      <c r="W248" s="28"/>
      <c r="X248" s="28"/>
      <c r="Y248" s="28"/>
      <c r="Z248" s="28"/>
      <c r="AA248" s="28"/>
    </row>
    <row r="249" spans="2:27">
      <c r="B249" s="28"/>
      <c r="C249" s="28"/>
      <c r="D249" s="28"/>
      <c r="E249" s="254"/>
      <c r="F249" s="28"/>
      <c r="G249" s="28"/>
      <c r="H249" s="28"/>
      <c r="I249" s="254"/>
      <c r="J249" s="28"/>
      <c r="K249" s="28"/>
      <c r="L249" s="28"/>
      <c r="M249" s="254"/>
      <c r="N249" s="28"/>
      <c r="O249" s="28"/>
      <c r="P249" s="28"/>
      <c r="Q249" s="254"/>
      <c r="R249" s="28"/>
      <c r="S249" s="28"/>
      <c r="T249" s="28"/>
      <c r="U249" s="28"/>
      <c r="V249" s="254"/>
      <c r="W249" s="28"/>
      <c r="X249" s="28"/>
      <c r="Y249" s="28"/>
      <c r="Z249" s="28"/>
      <c r="AA249" s="28"/>
    </row>
    <row r="250" spans="2:27">
      <c r="B250" s="28"/>
      <c r="C250" s="28"/>
      <c r="D250" s="28"/>
      <c r="E250" s="254"/>
      <c r="F250" s="28"/>
      <c r="G250" s="28"/>
      <c r="H250" s="28"/>
      <c r="I250" s="254"/>
      <c r="J250" s="28"/>
      <c r="K250" s="28"/>
      <c r="L250" s="28"/>
      <c r="M250" s="254"/>
      <c r="N250" s="28"/>
      <c r="O250" s="28"/>
      <c r="P250" s="28"/>
      <c r="Q250" s="254"/>
      <c r="R250" s="28"/>
      <c r="S250" s="28"/>
      <c r="T250" s="28"/>
      <c r="U250" s="28"/>
      <c r="V250" s="254"/>
      <c r="W250" s="28"/>
      <c r="X250" s="28"/>
      <c r="Y250" s="28"/>
      <c r="Z250" s="28"/>
      <c r="AA250" s="28"/>
    </row>
    <row r="251" spans="2:27">
      <c r="B251" s="28"/>
      <c r="C251" s="28"/>
      <c r="D251" s="28"/>
      <c r="E251" s="254"/>
      <c r="F251" s="28"/>
      <c r="G251" s="28"/>
      <c r="H251" s="28"/>
      <c r="I251" s="254"/>
      <c r="J251" s="28"/>
      <c r="K251" s="28"/>
      <c r="L251" s="28"/>
      <c r="M251" s="254"/>
      <c r="N251" s="28"/>
      <c r="O251" s="28"/>
      <c r="P251" s="28"/>
      <c r="Q251" s="254"/>
      <c r="R251" s="28"/>
      <c r="S251" s="28"/>
      <c r="T251" s="28"/>
      <c r="U251" s="28"/>
      <c r="V251" s="254"/>
      <c r="W251" s="28"/>
      <c r="X251" s="28"/>
      <c r="Y251" s="28"/>
      <c r="Z251" s="28"/>
      <c r="AA251" s="28"/>
    </row>
    <row r="252" spans="2:27">
      <c r="B252" s="28"/>
      <c r="C252" s="28"/>
      <c r="D252" s="28"/>
      <c r="E252" s="254"/>
      <c r="F252" s="28"/>
      <c r="G252" s="28"/>
      <c r="H252" s="28"/>
      <c r="I252" s="254"/>
      <c r="J252" s="28"/>
      <c r="K252" s="28"/>
      <c r="L252" s="28"/>
      <c r="M252" s="254"/>
      <c r="N252" s="28"/>
      <c r="O252" s="28"/>
      <c r="P252" s="28"/>
      <c r="Q252" s="254"/>
      <c r="R252" s="28"/>
      <c r="S252" s="28"/>
      <c r="T252" s="28"/>
      <c r="U252" s="28"/>
      <c r="V252" s="254"/>
      <c r="W252" s="28"/>
      <c r="X252" s="28"/>
      <c r="Y252" s="28"/>
      <c r="Z252" s="28"/>
      <c r="AA252" s="28"/>
    </row>
    <row r="253" spans="2:27">
      <c r="B253" s="28"/>
      <c r="C253" s="28"/>
      <c r="D253" s="28"/>
      <c r="E253" s="254"/>
      <c r="F253" s="28"/>
      <c r="G253" s="28"/>
      <c r="H253" s="28"/>
      <c r="I253" s="254"/>
      <c r="J253" s="28"/>
      <c r="K253" s="28"/>
      <c r="L253" s="28"/>
      <c r="M253" s="254"/>
      <c r="N253" s="28"/>
      <c r="O253" s="28"/>
      <c r="P253" s="28"/>
      <c r="Q253" s="254"/>
      <c r="R253" s="28"/>
      <c r="S253" s="28"/>
      <c r="T253" s="28"/>
      <c r="U253" s="28"/>
      <c r="V253" s="254"/>
      <c r="W253" s="28"/>
      <c r="X253" s="28"/>
      <c r="Y253" s="28"/>
      <c r="Z253" s="28"/>
      <c r="AA253" s="28"/>
    </row>
    <row r="254" spans="2:27">
      <c r="B254" s="28"/>
      <c r="C254" s="28"/>
      <c r="D254" s="28"/>
      <c r="E254" s="254"/>
      <c r="F254" s="28"/>
      <c r="G254" s="28"/>
      <c r="H254" s="28"/>
      <c r="I254" s="254"/>
      <c r="J254" s="28"/>
      <c r="K254" s="28"/>
      <c r="L254" s="28"/>
      <c r="M254" s="254"/>
      <c r="N254" s="28"/>
      <c r="O254" s="28"/>
      <c r="P254" s="28"/>
      <c r="Q254" s="254"/>
      <c r="R254" s="28"/>
      <c r="S254" s="28"/>
      <c r="T254" s="28"/>
      <c r="U254" s="28"/>
      <c r="V254" s="254"/>
      <c r="W254" s="28"/>
      <c r="X254" s="28"/>
      <c r="Y254" s="28"/>
      <c r="Z254" s="28"/>
      <c r="AA254" s="28"/>
    </row>
    <row r="255" spans="2:27">
      <c r="B255" s="28"/>
      <c r="C255" s="28"/>
      <c r="D255" s="28"/>
      <c r="E255" s="254"/>
      <c r="F255" s="28"/>
      <c r="G255" s="28"/>
      <c r="H255" s="28"/>
      <c r="I255" s="254"/>
      <c r="J255" s="28"/>
      <c r="K255" s="28"/>
      <c r="L255" s="28"/>
      <c r="M255" s="254"/>
      <c r="N255" s="28"/>
      <c r="O255" s="28"/>
      <c r="P255" s="28"/>
      <c r="Q255" s="254"/>
      <c r="R255" s="28"/>
      <c r="S255" s="28"/>
      <c r="T255" s="28"/>
      <c r="U255" s="28"/>
      <c r="V255" s="254"/>
      <c r="W255" s="28"/>
      <c r="X255" s="28"/>
      <c r="Y255" s="28"/>
      <c r="Z255" s="28"/>
      <c r="AA255" s="28"/>
    </row>
    <row r="256" spans="2:27">
      <c r="B256" s="28"/>
      <c r="C256" s="28"/>
      <c r="D256" s="28"/>
      <c r="E256" s="254"/>
      <c r="F256" s="28"/>
      <c r="G256" s="28"/>
      <c r="H256" s="28"/>
      <c r="I256" s="254"/>
      <c r="J256" s="28"/>
      <c r="K256" s="28"/>
      <c r="L256" s="28"/>
      <c r="M256" s="254"/>
      <c r="N256" s="28"/>
      <c r="O256" s="28"/>
      <c r="P256" s="28"/>
      <c r="Q256" s="254"/>
      <c r="R256" s="28"/>
      <c r="S256" s="28"/>
      <c r="T256" s="28"/>
      <c r="U256" s="28"/>
      <c r="V256" s="254"/>
      <c r="W256" s="28"/>
      <c r="X256" s="28"/>
      <c r="Y256" s="28"/>
      <c r="Z256" s="28"/>
      <c r="AA256" s="28"/>
    </row>
    <row r="257" spans="2:27">
      <c r="B257" s="28"/>
      <c r="C257" s="28"/>
      <c r="D257" s="28"/>
      <c r="E257" s="254"/>
      <c r="F257" s="28"/>
      <c r="G257" s="28"/>
      <c r="H257" s="28"/>
      <c r="I257" s="254"/>
      <c r="J257" s="28"/>
      <c r="K257" s="28"/>
      <c r="L257" s="28"/>
      <c r="M257" s="254"/>
      <c r="N257" s="28"/>
      <c r="O257" s="28"/>
      <c r="P257" s="28"/>
      <c r="Q257" s="254"/>
      <c r="R257" s="28"/>
      <c r="S257" s="28"/>
      <c r="T257" s="28"/>
      <c r="U257" s="28"/>
      <c r="V257" s="254"/>
      <c r="W257" s="28"/>
      <c r="X257" s="28"/>
      <c r="Y257" s="28"/>
      <c r="Z257" s="28"/>
      <c r="AA257" s="28"/>
    </row>
    <row r="258" spans="2:27">
      <c r="B258" s="28"/>
      <c r="C258" s="28"/>
      <c r="D258" s="28"/>
      <c r="E258" s="254"/>
      <c r="F258" s="28"/>
      <c r="G258" s="28"/>
      <c r="H258" s="28"/>
      <c r="I258" s="254"/>
      <c r="J258" s="28"/>
      <c r="K258" s="28"/>
      <c r="L258" s="28"/>
      <c r="M258" s="254"/>
      <c r="N258" s="28"/>
      <c r="O258" s="28"/>
      <c r="P258" s="28"/>
      <c r="Q258" s="254"/>
      <c r="R258" s="28"/>
      <c r="S258" s="28"/>
      <c r="T258" s="28"/>
      <c r="U258" s="28"/>
      <c r="V258" s="254"/>
      <c r="W258" s="28"/>
      <c r="X258" s="28"/>
      <c r="Y258" s="28"/>
      <c r="Z258" s="28"/>
      <c r="AA258" s="28"/>
    </row>
    <row r="259" spans="2:27">
      <c r="B259" s="28"/>
      <c r="C259" s="28"/>
      <c r="D259" s="28"/>
      <c r="E259" s="254"/>
      <c r="F259" s="28"/>
      <c r="G259" s="28"/>
      <c r="H259" s="28"/>
      <c r="I259" s="254"/>
      <c r="J259" s="28"/>
      <c r="K259" s="28"/>
      <c r="L259" s="28"/>
      <c r="M259" s="254"/>
      <c r="N259" s="28"/>
      <c r="O259" s="28"/>
      <c r="P259" s="28"/>
      <c r="Q259" s="254"/>
      <c r="R259" s="28"/>
      <c r="S259" s="28"/>
      <c r="T259" s="28"/>
      <c r="U259" s="28"/>
      <c r="V259" s="254"/>
      <c r="W259" s="28"/>
      <c r="X259" s="28"/>
      <c r="Y259" s="28"/>
      <c r="Z259" s="28"/>
      <c r="AA259" s="28"/>
    </row>
    <row r="260" spans="2:27">
      <c r="B260" s="28"/>
      <c r="C260" s="28"/>
      <c r="D260" s="28"/>
      <c r="E260" s="254"/>
      <c r="F260" s="28"/>
      <c r="G260" s="28"/>
      <c r="H260" s="28"/>
      <c r="I260" s="254"/>
      <c r="J260" s="28"/>
      <c r="K260" s="28"/>
      <c r="L260" s="28"/>
      <c r="M260" s="254"/>
      <c r="N260" s="28"/>
      <c r="O260" s="28"/>
      <c r="P260" s="28"/>
      <c r="Q260" s="254"/>
      <c r="R260" s="28"/>
      <c r="S260" s="28"/>
      <c r="T260" s="28"/>
      <c r="U260" s="28"/>
      <c r="V260" s="254"/>
      <c r="W260" s="28"/>
      <c r="X260" s="28"/>
      <c r="Y260" s="28"/>
      <c r="Z260" s="28"/>
      <c r="AA260" s="28"/>
    </row>
    <row r="261" spans="2:27">
      <c r="B261" s="28"/>
      <c r="C261" s="28"/>
      <c r="D261" s="28"/>
      <c r="E261" s="254"/>
      <c r="F261" s="28"/>
      <c r="G261" s="28"/>
      <c r="H261" s="28"/>
      <c r="I261" s="254"/>
      <c r="J261" s="28"/>
      <c r="K261" s="28"/>
      <c r="L261" s="28"/>
      <c r="M261" s="254"/>
      <c r="N261" s="28"/>
      <c r="O261" s="28"/>
      <c r="P261" s="28"/>
      <c r="Q261" s="254"/>
      <c r="R261" s="28"/>
      <c r="S261" s="28"/>
      <c r="T261" s="28"/>
      <c r="U261" s="28"/>
      <c r="V261" s="254"/>
      <c r="W261" s="28"/>
      <c r="X261" s="28"/>
      <c r="Y261" s="28"/>
      <c r="Z261" s="28"/>
      <c r="AA261" s="28"/>
    </row>
    <row r="262" spans="2:27">
      <c r="B262" s="28"/>
      <c r="C262" s="28"/>
      <c r="D262" s="28"/>
      <c r="E262" s="254"/>
      <c r="F262" s="28"/>
      <c r="G262" s="28"/>
      <c r="H262" s="28"/>
      <c r="I262" s="254"/>
      <c r="J262" s="28"/>
      <c r="K262" s="28"/>
      <c r="L262" s="28"/>
      <c r="M262" s="254"/>
      <c r="N262" s="28"/>
      <c r="O262" s="28"/>
      <c r="P262" s="28"/>
      <c r="Q262" s="254"/>
      <c r="R262" s="28"/>
      <c r="S262" s="28"/>
      <c r="T262" s="28"/>
      <c r="U262" s="28"/>
      <c r="V262" s="254"/>
      <c r="W262" s="28"/>
      <c r="X262" s="28"/>
      <c r="Y262" s="28"/>
      <c r="Z262" s="28"/>
      <c r="AA262" s="28"/>
    </row>
    <row r="263" spans="2:27">
      <c r="B263" s="28"/>
      <c r="C263" s="28"/>
      <c r="D263" s="28"/>
      <c r="E263" s="254"/>
      <c r="F263" s="28"/>
      <c r="G263" s="28"/>
      <c r="H263" s="28"/>
      <c r="I263" s="254"/>
      <c r="J263" s="28"/>
      <c r="K263" s="28"/>
      <c r="L263" s="28"/>
      <c r="M263" s="254"/>
      <c r="N263" s="28"/>
      <c r="O263" s="28"/>
      <c r="P263" s="28"/>
      <c r="Q263" s="254"/>
      <c r="R263" s="28"/>
      <c r="S263" s="28"/>
      <c r="T263" s="28"/>
      <c r="U263" s="28"/>
      <c r="V263" s="254"/>
      <c r="W263" s="28"/>
      <c r="X263" s="28"/>
      <c r="Y263" s="28"/>
      <c r="Z263" s="28"/>
      <c r="AA263" s="28"/>
    </row>
    <row r="264" spans="2:27">
      <c r="B264" s="28"/>
      <c r="C264" s="28"/>
      <c r="D264" s="28"/>
      <c r="E264" s="254"/>
      <c r="F264" s="28"/>
      <c r="G264" s="28"/>
      <c r="H264" s="28"/>
      <c r="I264" s="254"/>
      <c r="J264" s="28"/>
      <c r="K264" s="28"/>
      <c r="L264" s="28"/>
      <c r="M264" s="254"/>
      <c r="N264" s="28"/>
      <c r="O264" s="28"/>
      <c r="P264" s="28"/>
      <c r="Q264" s="254"/>
      <c r="R264" s="28"/>
      <c r="S264" s="28"/>
      <c r="T264" s="28"/>
      <c r="U264" s="28"/>
      <c r="V264" s="254"/>
      <c r="W264" s="28"/>
      <c r="X264" s="28"/>
      <c r="Y264" s="28"/>
      <c r="Z264" s="28"/>
      <c r="AA264" s="28"/>
    </row>
    <row r="265" spans="2:27">
      <c r="B265" s="28"/>
      <c r="C265" s="28"/>
      <c r="D265" s="28"/>
      <c r="E265" s="254"/>
      <c r="F265" s="28"/>
      <c r="G265" s="28"/>
      <c r="H265" s="28"/>
      <c r="I265" s="254"/>
      <c r="J265" s="28"/>
      <c r="K265" s="28"/>
      <c r="L265" s="28"/>
      <c r="M265" s="254"/>
      <c r="N265" s="28"/>
      <c r="O265" s="28"/>
      <c r="P265" s="28"/>
      <c r="Q265" s="254"/>
      <c r="R265" s="28"/>
      <c r="S265" s="28"/>
      <c r="T265" s="28"/>
      <c r="U265" s="28"/>
      <c r="V265" s="254"/>
      <c r="W265" s="28"/>
      <c r="X265" s="28"/>
      <c r="Y265" s="28"/>
      <c r="Z265" s="28"/>
      <c r="AA265" s="28"/>
    </row>
    <row r="266" spans="2:27">
      <c r="B266" s="28"/>
      <c r="C266" s="28"/>
      <c r="D266" s="28"/>
      <c r="E266" s="254"/>
      <c r="F266" s="28"/>
      <c r="G266" s="28"/>
      <c r="H266" s="28"/>
      <c r="I266" s="254"/>
      <c r="J266" s="28"/>
      <c r="K266" s="28"/>
      <c r="L266" s="28"/>
      <c r="M266" s="254"/>
      <c r="N266" s="28"/>
      <c r="O266" s="28"/>
      <c r="P266" s="28"/>
      <c r="Q266" s="254"/>
      <c r="R266" s="28"/>
      <c r="S266" s="28"/>
      <c r="T266" s="28"/>
      <c r="U266" s="28"/>
      <c r="V266" s="254"/>
      <c r="W266" s="28"/>
      <c r="X266" s="28"/>
      <c r="Y266" s="28"/>
      <c r="Z266" s="28"/>
      <c r="AA266" s="28"/>
    </row>
    <row r="267" spans="2:27">
      <c r="B267" s="28"/>
      <c r="C267" s="28"/>
      <c r="D267" s="28"/>
      <c r="E267" s="254"/>
      <c r="F267" s="28"/>
      <c r="G267" s="28"/>
      <c r="H267" s="28"/>
      <c r="I267" s="254"/>
      <c r="J267" s="28"/>
      <c r="K267" s="28"/>
      <c r="L267" s="28"/>
      <c r="M267" s="254"/>
      <c r="N267" s="28"/>
      <c r="O267" s="28"/>
      <c r="P267" s="28"/>
      <c r="Q267" s="254"/>
      <c r="R267" s="28"/>
      <c r="S267" s="28"/>
      <c r="T267" s="28"/>
      <c r="U267" s="28"/>
      <c r="V267" s="254"/>
      <c r="W267" s="28"/>
      <c r="X267" s="28"/>
      <c r="Y267" s="28"/>
      <c r="Z267" s="28"/>
      <c r="AA267" s="28"/>
    </row>
    <row r="268" spans="2:27">
      <c r="B268" s="28"/>
      <c r="C268" s="28"/>
      <c r="D268" s="28"/>
      <c r="E268" s="254"/>
      <c r="F268" s="28"/>
      <c r="G268" s="28"/>
      <c r="H268" s="28"/>
      <c r="I268" s="254"/>
      <c r="J268" s="28"/>
      <c r="K268" s="28"/>
      <c r="L268" s="28"/>
      <c r="M268" s="254"/>
      <c r="N268" s="28"/>
      <c r="O268" s="28"/>
      <c r="P268" s="28"/>
      <c r="Q268" s="254"/>
      <c r="R268" s="28"/>
      <c r="S268" s="28"/>
      <c r="T268" s="28"/>
      <c r="U268" s="28"/>
      <c r="V268" s="254"/>
      <c r="W268" s="28"/>
      <c r="X268" s="28"/>
      <c r="Y268" s="28"/>
      <c r="Z268" s="28"/>
      <c r="AA268" s="28"/>
    </row>
    <row r="269" spans="2:27">
      <c r="B269" s="28"/>
      <c r="C269" s="28"/>
      <c r="D269" s="28"/>
      <c r="E269" s="254"/>
      <c r="F269" s="28"/>
      <c r="G269" s="28"/>
      <c r="H269" s="28"/>
      <c r="I269" s="254"/>
      <c r="J269" s="28"/>
      <c r="K269" s="28"/>
      <c r="L269" s="28"/>
      <c r="M269" s="254"/>
      <c r="N269" s="28"/>
      <c r="O269" s="28"/>
      <c r="P269" s="28"/>
      <c r="Q269" s="254"/>
      <c r="R269" s="28"/>
      <c r="S269" s="28"/>
      <c r="T269" s="28"/>
      <c r="U269" s="28"/>
      <c r="V269" s="254"/>
      <c r="W269" s="28"/>
      <c r="X269" s="28"/>
      <c r="Y269" s="28"/>
      <c r="Z269" s="28"/>
      <c r="AA269" s="28"/>
    </row>
    <row r="270" spans="2:27">
      <c r="B270" s="28"/>
      <c r="C270" s="28"/>
      <c r="D270" s="28"/>
      <c r="E270" s="254"/>
      <c r="F270" s="28"/>
      <c r="G270" s="28"/>
      <c r="H270" s="28"/>
      <c r="I270" s="254"/>
      <c r="J270" s="28"/>
      <c r="K270" s="28"/>
      <c r="L270" s="28"/>
      <c r="M270" s="254"/>
      <c r="N270" s="28"/>
      <c r="O270" s="28"/>
      <c r="P270" s="28"/>
      <c r="Q270" s="254"/>
      <c r="R270" s="28"/>
      <c r="S270" s="28"/>
      <c r="T270" s="28"/>
      <c r="U270" s="28"/>
      <c r="V270" s="254"/>
      <c r="W270" s="28"/>
      <c r="X270" s="28"/>
      <c r="Y270" s="28"/>
      <c r="Z270" s="28"/>
      <c r="AA270" s="28"/>
    </row>
    <row r="271" spans="2:27">
      <c r="B271" s="28"/>
      <c r="C271" s="28"/>
      <c r="D271" s="28"/>
      <c r="E271" s="254"/>
      <c r="F271" s="28"/>
      <c r="G271" s="28"/>
      <c r="H271" s="28"/>
      <c r="I271" s="254"/>
      <c r="J271" s="28"/>
      <c r="K271" s="28"/>
      <c r="L271" s="28"/>
      <c r="M271" s="254"/>
      <c r="N271" s="28"/>
      <c r="O271" s="28"/>
      <c r="P271" s="28"/>
      <c r="Q271" s="254"/>
      <c r="R271" s="28"/>
      <c r="S271" s="28"/>
      <c r="T271" s="28"/>
      <c r="U271" s="28"/>
      <c r="V271" s="254"/>
      <c r="W271" s="28"/>
      <c r="X271" s="28"/>
      <c r="Y271" s="28"/>
      <c r="Z271" s="28"/>
      <c r="AA271" s="28"/>
    </row>
    <row r="272" spans="2:27">
      <c r="B272" s="28"/>
      <c r="C272" s="28"/>
      <c r="D272" s="28"/>
      <c r="E272" s="254"/>
      <c r="F272" s="28"/>
      <c r="G272" s="28"/>
      <c r="H272" s="28"/>
      <c r="I272" s="254"/>
      <c r="J272" s="28"/>
      <c r="K272" s="28"/>
      <c r="L272" s="28"/>
      <c r="M272" s="254"/>
      <c r="N272" s="28"/>
      <c r="O272" s="28"/>
      <c r="P272" s="28"/>
      <c r="Q272" s="254"/>
      <c r="R272" s="28"/>
      <c r="S272" s="28"/>
      <c r="T272" s="28"/>
      <c r="U272" s="28"/>
      <c r="V272" s="254"/>
      <c r="W272" s="28"/>
      <c r="X272" s="28"/>
      <c r="Y272" s="28"/>
      <c r="Z272" s="28"/>
      <c r="AA272" s="28"/>
    </row>
    <row r="273" spans="2:27">
      <c r="B273" s="28"/>
      <c r="C273" s="28"/>
      <c r="D273" s="28"/>
      <c r="E273" s="254"/>
      <c r="F273" s="28"/>
      <c r="G273" s="28"/>
      <c r="H273" s="28"/>
      <c r="I273" s="254"/>
      <c r="J273" s="28"/>
      <c r="K273" s="28"/>
      <c r="L273" s="28"/>
      <c r="M273" s="254"/>
      <c r="N273" s="28"/>
      <c r="O273" s="28"/>
      <c r="P273" s="28"/>
      <c r="Q273" s="254"/>
      <c r="R273" s="28"/>
      <c r="S273" s="28"/>
      <c r="T273" s="28"/>
      <c r="U273" s="28"/>
      <c r="V273" s="254"/>
      <c r="W273" s="28"/>
      <c r="X273" s="28"/>
      <c r="Y273" s="28"/>
      <c r="Z273" s="28"/>
      <c r="AA273" s="28"/>
    </row>
    <row r="274" spans="2:27">
      <c r="B274" s="28"/>
      <c r="C274" s="28"/>
      <c r="D274" s="28"/>
      <c r="E274" s="254"/>
      <c r="F274" s="28"/>
      <c r="G274" s="28"/>
      <c r="H274" s="28"/>
      <c r="I274" s="254"/>
      <c r="J274" s="28"/>
      <c r="K274" s="28"/>
      <c r="L274" s="28"/>
      <c r="M274" s="254"/>
      <c r="N274" s="28"/>
      <c r="O274" s="28"/>
      <c r="P274" s="28"/>
      <c r="Q274" s="254"/>
      <c r="R274" s="28"/>
      <c r="S274" s="28"/>
      <c r="T274" s="28"/>
      <c r="U274" s="28"/>
      <c r="V274" s="254"/>
      <c r="W274" s="28"/>
      <c r="X274" s="28"/>
      <c r="Y274" s="28"/>
      <c r="Z274" s="28"/>
      <c r="AA274" s="28"/>
    </row>
    <row r="275" spans="2:27">
      <c r="B275" s="28"/>
      <c r="C275" s="28"/>
      <c r="D275" s="28"/>
      <c r="E275" s="254"/>
      <c r="F275" s="28"/>
      <c r="G275" s="28"/>
      <c r="H275" s="28"/>
      <c r="I275" s="254"/>
      <c r="J275" s="28"/>
      <c r="K275" s="28"/>
      <c r="L275" s="28"/>
      <c r="M275" s="254"/>
      <c r="N275" s="28"/>
      <c r="O275" s="28"/>
      <c r="P275" s="28"/>
      <c r="Q275" s="254"/>
      <c r="R275" s="28"/>
      <c r="S275" s="28"/>
      <c r="T275" s="28"/>
      <c r="U275" s="28"/>
      <c r="V275" s="254"/>
      <c r="W275" s="28"/>
      <c r="X275" s="28"/>
      <c r="Y275" s="28"/>
      <c r="Z275" s="28"/>
      <c r="AA275" s="28"/>
    </row>
    <row r="276" spans="2:27">
      <c r="B276" s="28"/>
      <c r="C276" s="28"/>
      <c r="D276" s="28"/>
      <c r="E276" s="254"/>
      <c r="F276" s="28"/>
      <c r="G276" s="28"/>
      <c r="H276" s="28"/>
      <c r="I276" s="254"/>
      <c r="J276" s="28"/>
      <c r="K276" s="28"/>
      <c r="L276" s="28"/>
      <c r="M276" s="254"/>
      <c r="N276" s="28"/>
      <c r="O276" s="28"/>
      <c r="P276" s="28"/>
      <c r="Q276" s="254"/>
      <c r="R276" s="28"/>
      <c r="S276" s="28"/>
      <c r="T276" s="28"/>
      <c r="U276" s="28"/>
      <c r="V276" s="254"/>
      <c r="W276" s="28"/>
      <c r="X276" s="28"/>
      <c r="Y276" s="28"/>
      <c r="Z276" s="28"/>
      <c r="AA276" s="28"/>
    </row>
    <row r="277" spans="2:27">
      <c r="B277" s="28"/>
      <c r="C277" s="28"/>
      <c r="D277" s="28"/>
      <c r="E277" s="254"/>
      <c r="F277" s="28"/>
      <c r="G277" s="28"/>
      <c r="H277" s="28"/>
      <c r="I277" s="254"/>
      <c r="J277" s="28"/>
      <c r="K277" s="28"/>
      <c r="L277" s="28"/>
      <c r="M277" s="254"/>
      <c r="N277" s="28"/>
      <c r="O277" s="28"/>
      <c r="P277" s="28"/>
      <c r="Q277" s="254"/>
      <c r="R277" s="28"/>
      <c r="S277" s="28"/>
      <c r="T277" s="28"/>
      <c r="U277" s="28"/>
      <c r="V277" s="254"/>
      <c r="W277" s="28"/>
      <c r="X277" s="28"/>
      <c r="Y277" s="28"/>
      <c r="Z277" s="28"/>
      <c r="AA277" s="28"/>
    </row>
    <row r="278" spans="2:27">
      <c r="B278" s="28"/>
      <c r="C278" s="28"/>
      <c r="D278" s="28"/>
      <c r="E278" s="254"/>
      <c r="F278" s="28"/>
      <c r="G278" s="28"/>
      <c r="H278" s="28"/>
      <c r="I278" s="254"/>
      <c r="J278" s="28"/>
      <c r="K278" s="28"/>
      <c r="L278" s="28"/>
      <c r="M278" s="254"/>
      <c r="N278" s="28"/>
      <c r="O278" s="28"/>
      <c r="P278" s="28"/>
      <c r="Q278" s="254"/>
      <c r="R278" s="28"/>
      <c r="S278" s="28"/>
      <c r="T278" s="28"/>
      <c r="U278" s="28"/>
      <c r="V278" s="254"/>
      <c r="W278" s="28"/>
      <c r="X278" s="28"/>
      <c r="Y278" s="28"/>
      <c r="Z278" s="28"/>
      <c r="AA278" s="28"/>
    </row>
    <row r="279" spans="2:27">
      <c r="B279" s="28"/>
      <c r="C279" s="28"/>
      <c r="D279" s="28"/>
      <c r="E279" s="254"/>
      <c r="F279" s="28"/>
      <c r="G279" s="28"/>
      <c r="H279" s="28"/>
      <c r="I279" s="254"/>
      <c r="J279" s="28"/>
      <c r="K279" s="28"/>
      <c r="L279" s="28"/>
      <c r="M279" s="254"/>
      <c r="N279" s="28"/>
      <c r="O279" s="28"/>
      <c r="P279" s="28"/>
      <c r="Q279" s="254"/>
      <c r="R279" s="28"/>
      <c r="S279" s="28"/>
      <c r="T279" s="28"/>
      <c r="U279" s="28"/>
      <c r="V279" s="254"/>
      <c r="W279" s="28"/>
      <c r="X279" s="28"/>
      <c r="Y279" s="28"/>
      <c r="Z279" s="28"/>
      <c r="AA279" s="28"/>
    </row>
    <row r="280" spans="2:27">
      <c r="B280" s="28"/>
      <c r="C280" s="28"/>
      <c r="D280" s="28"/>
      <c r="E280" s="254"/>
      <c r="F280" s="28"/>
      <c r="G280" s="28"/>
      <c r="H280" s="28"/>
      <c r="I280" s="254"/>
      <c r="J280" s="28"/>
      <c r="K280" s="28"/>
      <c r="L280" s="28"/>
      <c r="M280" s="254"/>
      <c r="N280" s="28"/>
      <c r="O280" s="28"/>
      <c r="P280" s="28"/>
      <c r="Q280" s="254"/>
      <c r="R280" s="28"/>
      <c r="S280" s="28"/>
      <c r="T280" s="28"/>
      <c r="U280" s="28"/>
      <c r="V280" s="254"/>
      <c r="W280" s="28"/>
      <c r="X280" s="28"/>
      <c r="Y280" s="28"/>
      <c r="Z280" s="28"/>
      <c r="AA280" s="28"/>
    </row>
    <row r="281" spans="2:27">
      <c r="B281" s="28"/>
      <c r="C281" s="28"/>
      <c r="D281" s="28"/>
      <c r="E281" s="254"/>
      <c r="F281" s="28"/>
      <c r="G281" s="28"/>
      <c r="H281" s="28"/>
      <c r="I281" s="254"/>
      <c r="J281" s="28"/>
      <c r="K281" s="28"/>
      <c r="L281" s="28"/>
      <c r="M281" s="254"/>
      <c r="N281" s="28"/>
      <c r="O281" s="28"/>
      <c r="P281" s="28"/>
      <c r="Q281" s="254"/>
      <c r="R281" s="28"/>
      <c r="S281" s="28"/>
      <c r="T281" s="28"/>
      <c r="U281" s="28"/>
      <c r="V281" s="254"/>
      <c r="W281" s="28"/>
      <c r="X281" s="28"/>
      <c r="Y281" s="28"/>
      <c r="Z281" s="28"/>
      <c r="AA281" s="28"/>
    </row>
    <row r="282" spans="2:27">
      <c r="B282" s="28"/>
      <c r="C282" s="28"/>
      <c r="D282" s="28"/>
      <c r="E282" s="254"/>
      <c r="F282" s="28"/>
      <c r="G282" s="28"/>
      <c r="H282" s="28"/>
      <c r="I282" s="254"/>
      <c r="J282" s="28"/>
      <c r="K282" s="28"/>
      <c r="L282" s="28"/>
      <c r="M282" s="254"/>
      <c r="N282" s="28"/>
      <c r="O282" s="28"/>
      <c r="P282" s="28"/>
      <c r="Q282" s="254"/>
      <c r="R282" s="28"/>
      <c r="S282" s="28"/>
      <c r="T282" s="28"/>
      <c r="U282" s="28"/>
      <c r="V282" s="254"/>
      <c r="W282" s="28"/>
      <c r="X282" s="28"/>
      <c r="Y282" s="28"/>
      <c r="Z282" s="28"/>
      <c r="AA282" s="28"/>
    </row>
    <row r="283" spans="2:27">
      <c r="B283" s="28"/>
      <c r="C283" s="28"/>
      <c r="D283" s="28"/>
      <c r="E283" s="254"/>
      <c r="F283" s="28"/>
      <c r="G283" s="28"/>
      <c r="H283" s="28"/>
      <c r="I283" s="254"/>
      <c r="J283" s="28"/>
      <c r="K283" s="28"/>
      <c r="L283" s="28"/>
      <c r="M283" s="254"/>
      <c r="N283" s="28"/>
      <c r="O283" s="28"/>
      <c r="P283" s="28"/>
      <c r="Q283" s="254"/>
      <c r="R283" s="28"/>
      <c r="S283" s="28"/>
      <c r="T283" s="28"/>
      <c r="U283" s="28"/>
      <c r="V283" s="254"/>
      <c r="W283" s="28"/>
      <c r="X283" s="28"/>
      <c r="Y283" s="28"/>
      <c r="Z283" s="28"/>
      <c r="AA283" s="28"/>
    </row>
    <row r="284" spans="2:27">
      <c r="B284" s="28"/>
      <c r="C284" s="28"/>
      <c r="D284" s="28"/>
      <c r="E284" s="254"/>
      <c r="F284" s="28"/>
      <c r="G284" s="28"/>
      <c r="H284" s="28"/>
      <c r="I284" s="254"/>
      <c r="J284" s="28"/>
      <c r="K284" s="28"/>
      <c r="L284" s="28"/>
      <c r="M284" s="254"/>
      <c r="N284" s="28"/>
      <c r="O284" s="28"/>
      <c r="P284" s="28"/>
      <c r="Q284" s="254"/>
      <c r="R284" s="28"/>
      <c r="S284" s="28"/>
      <c r="T284" s="28"/>
      <c r="U284" s="28"/>
      <c r="V284" s="254"/>
      <c r="W284" s="28"/>
      <c r="X284" s="28"/>
      <c r="Y284" s="28"/>
      <c r="Z284" s="28"/>
      <c r="AA284" s="28"/>
    </row>
    <row r="285" spans="2:27">
      <c r="B285" s="28"/>
      <c r="C285" s="28"/>
      <c r="D285" s="28"/>
      <c r="E285" s="254"/>
      <c r="F285" s="28"/>
      <c r="G285" s="28"/>
      <c r="H285" s="28"/>
      <c r="I285" s="254"/>
      <c r="J285" s="28"/>
      <c r="K285" s="28"/>
      <c r="L285" s="28"/>
      <c r="M285" s="254"/>
      <c r="N285" s="28"/>
      <c r="O285" s="28"/>
      <c r="P285" s="28"/>
      <c r="Q285" s="254"/>
      <c r="R285" s="28"/>
      <c r="S285" s="28"/>
      <c r="T285" s="28"/>
      <c r="U285" s="28"/>
      <c r="V285" s="254"/>
      <c r="W285" s="28"/>
      <c r="X285" s="28"/>
      <c r="Y285" s="28"/>
      <c r="Z285" s="28"/>
      <c r="AA285" s="28"/>
    </row>
    <row r="286" spans="2:27">
      <c r="B286" s="28"/>
      <c r="C286" s="28"/>
      <c r="D286" s="28"/>
      <c r="E286" s="254"/>
      <c r="F286" s="28"/>
      <c r="G286" s="28"/>
      <c r="H286" s="28"/>
      <c r="I286" s="254"/>
      <c r="J286" s="28"/>
      <c r="K286" s="28"/>
      <c r="L286" s="28"/>
      <c r="M286" s="254"/>
      <c r="N286" s="28"/>
      <c r="O286" s="28"/>
      <c r="P286" s="28"/>
      <c r="Q286" s="254"/>
      <c r="R286" s="28"/>
      <c r="S286" s="28"/>
      <c r="T286" s="28"/>
      <c r="U286" s="28"/>
      <c r="V286" s="254"/>
      <c r="W286" s="28"/>
      <c r="X286" s="28"/>
      <c r="Y286" s="28"/>
      <c r="Z286" s="28"/>
      <c r="AA286" s="28"/>
    </row>
    <row r="287" spans="2:27">
      <c r="B287" s="28"/>
      <c r="C287" s="28"/>
      <c r="D287" s="28"/>
      <c r="E287" s="254"/>
      <c r="F287" s="28"/>
      <c r="G287" s="28"/>
      <c r="H287" s="28"/>
      <c r="I287" s="254"/>
      <c r="J287" s="28"/>
      <c r="K287" s="28"/>
      <c r="L287" s="28"/>
      <c r="M287" s="254"/>
      <c r="N287" s="28"/>
      <c r="O287" s="28"/>
      <c r="P287" s="28"/>
      <c r="Q287" s="254"/>
      <c r="R287" s="28"/>
      <c r="S287" s="28"/>
      <c r="T287" s="28"/>
      <c r="U287" s="28"/>
      <c r="V287" s="254"/>
      <c r="W287" s="28"/>
      <c r="X287" s="28"/>
      <c r="Y287" s="28"/>
      <c r="Z287" s="28"/>
      <c r="AA287" s="28"/>
    </row>
    <row r="288" spans="2:27">
      <c r="B288" s="28"/>
      <c r="C288" s="28"/>
      <c r="D288" s="28"/>
      <c r="E288" s="254"/>
      <c r="F288" s="28"/>
      <c r="G288" s="28"/>
      <c r="H288" s="28"/>
      <c r="I288" s="254"/>
      <c r="J288" s="28"/>
      <c r="K288" s="28"/>
      <c r="L288" s="28"/>
      <c r="M288" s="254"/>
      <c r="N288" s="28"/>
      <c r="O288" s="28"/>
      <c r="P288" s="28"/>
      <c r="Q288" s="254"/>
      <c r="R288" s="28"/>
      <c r="S288" s="28"/>
      <c r="T288" s="28"/>
      <c r="U288" s="28"/>
      <c r="V288" s="254"/>
      <c r="W288" s="28"/>
      <c r="X288" s="28"/>
      <c r="Y288" s="28"/>
      <c r="Z288" s="28"/>
      <c r="AA288" s="28"/>
    </row>
    <row r="289" spans="2:27">
      <c r="B289" s="28"/>
      <c r="C289" s="28"/>
      <c r="D289" s="28"/>
      <c r="E289" s="254"/>
      <c r="F289" s="28"/>
      <c r="G289" s="28"/>
      <c r="H289" s="28"/>
      <c r="I289" s="254"/>
      <c r="J289" s="28"/>
      <c r="K289" s="28"/>
      <c r="L289" s="28"/>
      <c r="M289" s="254"/>
      <c r="N289" s="28"/>
      <c r="O289" s="28"/>
      <c r="P289" s="28"/>
      <c r="Q289" s="254"/>
      <c r="R289" s="28"/>
      <c r="S289" s="28"/>
      <c r="T289" s="28"/>
      <c r="U289" s="28"/>
      <c r="V289" s="254"/>
      <c r="W289" s="28"/>
      <c r="X289" s="28"/>
      <c r="Y289" s="28"/>
      <c r="Z289" s="28"/>
      <c r="AA289" s="28"/>
    </row>
    <row r="290" spans="2:27">
      <c r="B290" s="28"/>
      <c r="C290" s="28"/>
      <c r="D290" s="28"/>
      <c r="E290" s="254"/>
      <c r="F290" s="28"/>
      <c r="G290" s="28"/>
      <c r="H290" s="28"/>
      <c r="I290" s="254"/>
      <c r="J290" s="28"/>
      <c r="K290" s="28"/>
      <c r="L290" s="28"/>
      <c r="M290" s="254"/>
      <c r="N290" s="28"/>
      <c r="O290" s="28"/>
      <c r="P290" s="28"/>
      <c r="Q290" s="254"/>
      <c r="R290" s="28"/>
      <c r="S290" s="28"/>
      <c r="T290" s="28"/>
      <c r="U290" s="28"/>
      <c r="V290" s="254"/>
      <c r="W290" s="28"/>
      <c r="X290" s="28"/>
      <c r="Y290" s="28"/>
      <c r="Z290" s="28"/>
      <c r="AA290" s="28"/>
    </row>
    <row r="291" spans="2:27">
      <c r="B291" s="28"/>
      <c r="C291" s="28"/>
      <c r="D291" s="28"/>
      <c r="E291" s="254"/>
      <c r="F291" s="28"/>
      <c r="G291" s="28"/>
      <c r="H291" s="28"/>
      <c r="I291" s="254"/>
      <c r="J291" s="28"/>
      <c r="K291" s="28"/>
      <c r="L291" s="28"/>
      <c r="M291" s="254"/>
      <c r="N291" s="28"/>
      <c r="O291" s="28"/>
      <c r="P291" s="28"/>
      <c r="Q291" s="254"/>
      <c r="R291" s="28"/>
      <c r="S291" s="28"/>
      <c r="T291" s="28"/>
      <c r="U291" s="28"/>
      <c r="V291" s="254"/>
      <c r="W291" s="28"/>
      <c r="X291" s="28"/>
      <c r="Y291" s="28"/>
      <c r="Z291" s="28"/>
      <c r="AA291" s="28"/>
    </row>
    <row r="292" spans="2:27">
      <c r="B292" s="28"/>
      <c r="C292" s="28"/>
      <c r="D292" s="28"/>
      <c r="E292" s="254"/>
      <c r="F292" s="28"/>
      <c r="G292" s="28"/>
      <c r="H292" s="28"/>
      <c r="I292" s="254"/>
      <c r="J292" s="28"/>
      <c r="K292" s="28"/>
      <c r="L292" s="28"/>
      <c r="M292" s="254"/>
      <c r="N292" s="28"/>
      <c r="O292" s="28"/>
      <c r="P292" s="28"/>
      <c r="Q292" s="254"/>
      <c r="R292" s="28"/>
      <c r="S292" s="28"/>
      <c r="T292" s="28"/>
      <c r="U292" s="28"/>
      <c r="V292" s="254"/>
      <c r="W292" s="28"/>
      <c r="X292" s="28"/>
      <c r="Y292" s="28"/>
      <c r="Z292" s="28"/>
      <c r="AA292" s="28"/>
    </row>
    <row r="293" spans="2:27">
      <c r="B293" s="28"/>
      <c r="C293" s="28"/>
      <c r="D293" s="28"/>
      <c r="E293" s="254"/>
      <c r="F293" s="28"/>
      <c r="G293" s="28"/>
      <c r="H293" s="28"/>
      <c r="I293" s="254"/>
      <c r="J293" s="28"/>
      <c r="K293" s="28"/>
      <c r="L293" s="28"/>
      <c r="M293" s="254"/>
      <c r="N293" s="28"/>
      <c r="O293" s="28"/>
      <c r="P293" s="28"/>
      <c r="Q293" s="254"/>
      <c r="R293" s="28"/>
      <c r="S293" s="28"/>
      <c r="T293" s="28"/>
      <c r="U293" s="28"/>
      <c r="V293" s="254"/>
      <c r="W293" s="28"/>
      <c r="X293" s="28"/>
      <c r="Y293" s="28"/>
      <c r="Z293" s="28"/>
      <c r="AA293" s="28"/>
    </row>
    <row r="294" spans="2:27">
      <c r="B294" s="28"/>
      <c r="C294" s="28"/>
      <c r="D294" s="28"/>
      <c r="E294" s="254"/>
      <c r="F294" s="28"/>
      <c r="G294" s="28"/>
      <c r="H294" s="28"/>
      <c r="I294" s="254"/>
      <c r="J294" s="28"/>
      <c r="K294" s="28"/>
      <c r="L294" s="28"/>
      <c r="M294" s="254"/>
      <c r="N294" s="28"/>
      <c r="O294" s="28"/>
      <c r="P294" s="28"/>
      <c r="Q294" s="254"/>
      <c r="R294" s="28"/>
      <c r="S294" s="28"/>
      <c r="T294" s="28"/>
      <c r="U294" s="28"/>
      <c r="V294" s="254"/>
      <c r="W294" s="28"/>
      <c r="X294" s="28"/>
      <c r="Y294" s="28"/>
      <c r="Z294" s="28"/>
      <c r="AA294" s="28"/>
    </row>
    <row r="295" spans="2:27">
      <c r="B295" s="28"/>
      <c r="C295" s="28"/>
      <c r="D295" s="28"/>
      <c r="E295" s="254"/>
      <c r="F295" s="28"/>
      <c r="G295" s="28"/>
      <c r="H295" s="28"/>
      <c r="I295" s="254"/>
      <c r="J295" s="28"/>
      <c r="K295" s="28"/>
      <c r="L295" s="28"/>
      <c r="M295" s="254"/>
      <c r="N295" s="28"/>
      <c r="O295" s="28"/>
      <c r="P295" s="28"/>
      <c r="Q295" s="254"/>
      <c r="R295" s="28"/>
      <c r="S295" s="28"/>
      <c r="T295" s="28"/>
      <c r="U295" s="28"/>
      <c r="V295" s="254"/>
      <c r="W295" s="28"/>
      <c r="X295" s="28"/>
      <c r="Y295" s="28"/>
      <c r="Z295" s="28"/>
      <c r="AA295" s="28"/>
    </row>
    <row r="296" spans="2:27">
      <c r="B296" s="28"/>
      <c r="C296" s="28"/>
      <c r="D296" s="28"/>
      <c r="E296" s="254"/>
      <c r="F296" s="28"/>
      <c r="G296" s="28"/>
      <c r="H296" s="28"/>
      <c r="I296" s="254"/>
      <c r="J296" s="28"/>
      <c r="K296" s="28"/>
      <c r="L296" s="28"/>
      <c r="M296" s="254"/>
      <c r="N296" s="28"/>
      <c r="O296" s="28"/>
      <c r="P296" s="28"/>
      <c r="Q296" s="254"/>
      <c r="R296" s="28"/>
      <c r="S296" s="28"/>
      <c r="T296" s="28"/>
      <c r="U296" s="28"/>
      <c r="V296" s="254"/>
      <c r="W296" s="28"/>
      <c r="X296" s="28"/>
      <c r="Y296" s="28"/>
      <c r="Z296" s="28"/>
      <c r="AA296" s="28"/>
    </row>
    <row r="297" spans="2:27">
      <c r="B297" s="28"/>
      <c r="C297" s="28"/>
      <c r="D297" s="28"/>
      <c r="E297" s="254"/>
      <c r="F297" s="28"/>
      <c r="G297" s="28"/>
      <c r="H297" s="28"/>
      <c r="I297" s="254"/>
      <c r="J297" s="28"/>
      <c r="K297" s="28"/>
      <c r="L297" s="28"/>
      <c r="M297" s="254"/>
      <c r="N297" s="28"/>
      <c r="O297" s="28"/>
      <c r="P297" s="28"/>
      <c r="Q297" s="254"/>
      <c r="R297" s="28"/>
      <c r="S297" s="28"/>
      <c r="T297" s="28"/>
      <c r="U297" s="28"/>
      <c r="V297" s="254"/>
      <c r="W297" s="28"/>
      <c r="X297" s="28"/>
      <c r="Y297" s="28"/>
      <c r="Z297" s="28"/>
      <c r="AA297" s="28"/>
    </row>
    <row r="298" spans="2:27">
      <c r="B298" s="28"/>
      <c r="C298" s="28"/>
      <c r="D298" s="28"/>
      <c r="E298" s="254"/>
      <c r="F298" s="28"/>
      <c r="G298" s="28"/>
      <c r="H298" s="28"/>
      <c r="I298" s="254"/>
      <c r="J298" s="28"/>
      <c r="K298" s="28"/>
      <c r="L298" s="28"/>
      <c r="M298" s="254"/>
      <c r="N298" s="28"/>
      <c r="O298" s="28"/>
      <c r="P298" s="28"/>
      <c r="Q298" s="254"/>
      <c r="R298" s="28"/>
      <c r="S298" s="28"/>
      <c r="T298" s="28"/>
      <c r="U298" s="28"/>
      <c r="V298" s="254"/>
      <c r="W298" s="28"/>
      <c r="X298" s="28"/>
      <c r="Y298" s="28"/>
      <c r="Z298" s="28"/>
      <c r="AA298" s="28"/>
    </row>
    <row r="299" spans="2:27">
      <c r="B299" s="28"/>
      <c r="C299" s="28"/>
      <c r="D299" s="28"/>
      <c r="E299" s="254"/>
      <c r="F299" s="28"/>
      <c r="G299" s="28"/>
      <c r="H299" s="28"/>
      <c r="I299" s="254"/>
      <c r="J299" s="28"/>
      <c r="K299" s="28"/>
      <c r="L299" s="28"/>
      <c r="M299" s="254"/>
      <c r="N299" s="28"/>
      <c r="O299" s="28"/>
      <c r="P299" s="28"/>
      <c r="Q299" s="254"/>
      <c r="R299" s="28"/>
      <c r="S299" s="28"/>
      <c r="T299" s="28"/>
      <c r="U299" s="28"/>
      <c r="V299" s="254"/>
      <c r="W299" s="28"/>
      <c r="X299" s="28"/>
      <c r="Y299" s="28"/>
      <c r="Z299" s="28"/>
      <c r="AA299" s="28"/>
    </row>
    <row r="300" spans="2:27">
      <c r="B300" s="28"/>
      <c r="C300" s="28"/>
      <c r="D300" s="28"/>
      <c r="E300" s="254"/>
      <c r="F300" s="28"/>
      <c r="G300" s="28"/>
      <c r="H300" s="28"/>
      <c r="I300" s="254"/>
      <c r="J300" s="28"/>
      <c r="K300" s="28"/>
      <c r="L300" s="28"/>
      <c r="M300" s="254"/>
      <c r="N300" s="28"/>
      <c r="O300" s="28"/>
      <c r="P300" s="28"/>
      <c r="Q300" s="254"/>
      <c r="R300" s="28"/>
      <c r="S300" s="28"/>
      <c r="T300" s="28"/>
      <c r="U300" s="28"/>
      <c r="V300" s="254"/>
      <c r="W300" s="28"/>
      <c r="X300" s="28"/>
      <c r="Y300" s="28"/>
      <c r="Z300" s="28"/>
      <c r="AA300" s="28"/>
    </row>
    <row r="301" spans="2:27">
      <c r="B301" s="28"/>
      <c r="C301" s="28"/>
      <c r="D301" s="28"/>
      <c r="E301" s="254"/>
      <c r="F301" s="28"/>
      <c r="G301" s="28"/>
      <c r="H301" s="28"/>
      <c r="I301" s="254"/>
      <c r="J301" s="28"/>
      <c r="K301" s="28"/>
      <c r="L301" s="28"/>
      <c r="M301" s="254"/>
      <c r="N301" s="28"/>
      <c r="O301" s="28"/>
      <c r="P301" s="28"/>
      <c r="Q301" s="254"/>
      <c r="R301" s="28"/>
      <c r="S301" s="28"/>
      <c r="T301" s="28"/>
      <c r="U301" s="28"/>
      <c r="V301" s="254"/>
      <c r="W301" s="28"/>
      <c r="X301" s="28"/>
      <c r="Y301" s="28"/>
      <c r="Z301" s="28"/>
      <c r="AA301" s="28"/>
    </row>
    <row r="302" spans="2:27">
      <c r="B302" s="28"/>
      <c r="C302" s="28"/>
      <c r="D302" s="28"/>
      <c r="E302" s="254"/>
      <c r="F302" s="28"/>
      <c r="G302" s="28"/>
      <c r="H302" s="28"/>
      <c r="I302" s="254"/>
      <c r="J302" s="28"/>
      <c r="K302" s="28"/>
      <c r="L302" s="28"/>
      <c r="M302" s="254"/>
      <c r="N302" s="28"/>
      <c r="O302" s="28"/>
      <c r="P302" s="28"/>
      <c r="Q302" s="254"/>
      <c r="R302" s="28"/>
      <c r="S302" s="28"/>
      <c r="T302" s="28"/>
      <c r="U302" s="28"/>
      <c r="V302" s="254"/>
      <c r="W302" s="28"/>
      <c r="X302" s="28"/>
      <c r="Y302" s="28"/>
      <c r="Z302" s="28"/>
      <c r="AA302" s="28"/>
    </row>
  </sheetData>
  <mergeCells count="19">
    <mergeCell ref="L9:R9"/>
    <mergeCell ref="B3:B4"/>
    <mergeCell ref="C3:E3"/>
    <mergeCell ref="F3:I3"/>
    <mergeCell ref="J3:M3"/>
    <mergeCell ref="N3:Q3"/>
    <mergeCell ref="R3:V3"/>
    <mergeCell ref="W3:AA3"/>
    <mergeCell ref="C5:K5"/>
    <mergeCell ref="C6:K6"/>
    <mergeCell ref="C7:K7"/>
    <mergeCell ref="T8:Y8"/>
    <mergeCell ref="L15:S15"/>
    <mergeCell ref="C10:I10"/>
    <mergeCell ref="D12:I12"/>
    <mergeCell ref="T12:W12"/>
    <mergeCell ref="C13:K13"/>
    <mergeCell ref="L13:Q13"/>
    <mergeCell ref="L14:S1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448"/>
  <sheetViews>
    <sheetView showGridLines="0" topLeftCell="A7" zoomScale="85" zoomScaleNormal="85" workbookViewId="0">
      <selection activeCell="F11" sqref="F11"/>
    </sheetView>
  </sheetViews>
  <sheetFormatPr defaultRowHeight="14.4"/>
  <cols>
    <col min="1" max="1" width="3.109375" style="28" customWidth="1"/>
    <col min="2" max="2" width="1.5546875" customWidth="1"/>
    <col min="3" max="3" width="21.6640625" customWidth="1"/>
    <col min="4" max="4" width="42.44140625" bestFit="1" customWidth="1"/>
    <col min="5" max="5" width="10" customWidth="1"/>
    <col min="6" max="6" width="8.5546875" bestFit="1" customWidth="1"/>
    <col min="7" max="7" width="12.6640625" customWidth="1"/>
    <col min="8" max="8" width="11" customWidth="1"/>
    <col min="9" max="9" width="10.44140625" customWidth="1"/>
    <col min="10" max="10" width="8.88671875" customWidth="1"/>
    <col min="11" max="12" width="9.5546875" customWidth="1"/>
    <col min="13" max="13" width="9.33203125" customWidth="1"/>
    <col min="14" max="14" width="8.109375" customWidth="1"/>
    <col min="15" max="15" width="8.33203125" customWidth="1"/>
    <col min="16" max="16" width="7.88671875" customWidth="1"/>
    <col min="17" max="17" width="6.6640625" customWidth="1"/>
    <col min="19" max="63" width="9.109375" style="28"/>
  </cols>
  <sheetData>
    <row r="1" spans="2:18" s="28" customFormat="1"/>
    <row r="2" spans="2:18" s="28" customFormat="1" ht="21">
      <c r="B2" s="418" t="s">
        <v>179</v>
      </c>
      <c r="C2" s="418"/>
      <c r="D2" s="418"/>
    </row>
    <row r="3" spans="2:18" s="28" customFormat="1" ht="21">
      <c r="B3" s="362"/>
      <c r="C3" s="362"/>
      <c r="D3" s="362"/>
    </row>
    <row r="4" spans="2:18" ht="19.5" customHeight="1">
      <c r="B4" s="67"/>
      <c r="C4" s="365" t="s">
        <v>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71"/>
    </row>
    <row r="5" spans="2:18" ht="17.399999999999999">
      <c r="B5" s="69"/>
      <c r="C5" s="358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2"/>
    </row>
    <row r="6" spans="2:18" ht="17.399999999999999">
      <c r="B6" s="69"/>
      <c r="C6" s="244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2"/>
    </row>
    <row r="7" spans="2:18" ht="17.399999999999999">
      <c r="B7" s="69"/>
      <c r="C7" s="244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2"/>
    </row>
    <row r="8" spans="2:18" ht="15" thickBot="1"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2"/>
    </row>
    <row r="9" spans="2:18" ht="15.75" customHeight="1">
      <c r="B9" s="69"/>
      <c r="C9" s="452" t="s">
        <v>178</v>
      </c>
      <c r="D9" s="450" t="s">
        <v>154</v>
      </c>
      <c r="E9" s="445" t="s">
        <v>177</v>
      </c>
      <c r="F9" s="457" t="s">
        <v>176</v>
      </c>
      <c r="G9" s="459" t="s">
        <v>175</v>
      </c>
      <c r="H9" s="448" t="s">
        <v>174</v>
      </c>
      <c r="I9" s="448" t="s">
        <v>173</v>
      </c>
      <c r="J9" s="448" t="s">
        <v>172</v>
      </c>
      <c r="K9" s="467" t="s">
        <v>171</v>
      </c>
      <c r="L9" s="465" t="s">
        <v>170</v>
      </c>
      <c r="M9" s="461" t="s">
        <v>169</v>
      </c>
      <c r="N9" s="461" t="s">
        <v>168</v>
      </c>
      <c r="O9" s="461" t="s">
        <v>167</v>
      </c>
      <c r="P9" s="461" t="s">
        <v>166</v>
      </c>
      <c r="Q9" s="463" t="s">
        <v>165</v>
      </c>
      <c r="R9" s="72"/>
    </row>
    <row r="10" spans="2:18" ht="55.5" customHeight="1" thickBot="1">
      <c r="B10" s="69"/>
      <c r="C10" s="453"/>
      <c r="D10" s="451"/>
      <c r="E10" s="446"/>
      <c r="F10" s="458"/>
      <c r="G10" s="460"/>
      <c r="H10" s="449"/>
      <c r="I10" s="449"/>
      <c r="J10" s="449"/>
      <c r="K10" s="468"/>
      <c r="L10" s="466"/>
      <c r="M10" s="462"/>
      <c r="N10" s="462"/>
      <c r="O10" s="462"/>
      <c r="P10" s="462"/>
      <c r="Q10" s="464"/>
      <c r="R10" s="72"/>
    </row>
    <row r="11" spans="2:18">
      <c r="B11" s="69"/>
      <c r="C11" s="454" t="s">
        <v>245</v>
      </c>
      <c r="D11" s="323" t="s">
        <v>255</v>
      </c>
      <c r="E11" s="322" t="s">
        <v>161</v>
      </c>
      <c r="F11" s="304">
        <f t="shared" ref="F11:F19" si="0">O11/M11</f>
        <v>0.875</v>
      </c>
      <c r="G11" s="321">
        <f t="shared" ref="G11:G19" si="1">O11/M11</f>
        <v>0.875</v>
      </c>
      <c r="H11" s="320"/>
      <c r="I11" s="319">
        <v>41653</v>
      </c>
      <c r="J11" s="319">
        <v>41724</v>
      </c>
      <c r="K11" s="318">
        <f t="shared" ref="K11:K19" ca="1" si="2">(TODAY())-J11</f>
        <v>946</v>
      </c>
      <c r="L11" s="317">
        <f t="shared" ref="L11:L19" si="3">G11-(100%)</f>
        <v>-0.125</v>
      </c>
      <c r="M11" s="279">
        <v>400</v>
      </c>
      <c r="N11" s="279">
        <v>22</v>
      </c>
      <c r="O11" s="279">
        <v>350</v>
      </c>
      <c r="P11" s="279">
        <v>10</v>
      </c>
      <c r="Q11" s="278">
        <v>5</v>
      </c>
      <c r="R11" s="72"/>
    </row>
    <row r="12" spans="2:18">
      <c r="B12" s="69"/>
      <c r="C12" s="455"/>
      <c r="D12" s="316" t="s">
        <v>256</v>
      </c>
      <c r="E12" s="250" t="s">
        <v>161</v>
      </c>
      <c r="F12" s="301">
        <f t="shared" si="0"/>
        <v>0.54545454545454541</v>
      </c>
      <c r="G12" s="315">
        <f t="shared" si="1"/>
        <v>0.54545454545454541</v>
      </c>
      <c r="H12" s="310"/>
      <c r="I12" s="310">
        <v>41694</v>
      </c>
      <c r="J12" s="310">
        <v>41724</v>
      </c>
      <c r="K12" s="314">
        <f t="shared" ca="1" si="2"/>
        <v>946</v>
      </c>
      <c r="L12" s="313">
        <f t="shared" si="3"/>
        <v>-0.45454545454545459</v>
      </c>
      <c r="M12" s="112">
        <v>220</v>
      </c>
      <c r="N12" s="112">
        <v>33</v>
      </c>
      <c r="O12" s="112">
        <v>120</v>
      </c>
      <c r="P12" s="112">
        <v>4</v>
      </c>
      <c r="Q12" s="276">
        <v>2</v>
      </c>
      <c r="R12" s="72"/>
    </row>
    <row r="13" spans="2:18">
      <c r="B13" s="69"/>
      <c r="C13" s="455"/>
      <c r="D13" s="316" t="s">
        <v>257</v>
      </c>
      <c r="E13" s="250" t="s">
        <v>161</v>
      </c>
      <c r="F13" s="301">
        <f t="shared" si="0"/>
        <v>0.45901639344262296</v>
      </c>
      <c r="G13" s="315">
        <f t="shared" si="1"/>
        <v>0.45901639344262296</v>
      </c>
      <c r="H13" s="310"/>
      <c r="I13" s="310">
        <v>41695</v>
      </c>
      <c r="J13" s="310">
        <v>41728</v>
      </c>
      <c r="K13" s="314">
        <f t="shared" ca="1" si="2"/>
        <v>942</v>
      </c>
      <c r="L13" s="313">
        <f t="shared" si="3"/>
        <v>-0.54098360655737698</v>
      </c>
      <c r="M13" s="112">
        <v>122</v>
      </c>
      <c r="N13" s="112">
        <v>21</v>
      </c>
      <c r="O13" s="112">
        <v>56</v>
      </c>
      <c r="P13" s="112">
        <v>6</v>
      </c>
      <c r="Q13" s="276">
        <v>3</v>
      </c>
      <c r="R13" s="72"/>
    </row>
    <row r="14" spans="2:18" ht="15" thickBot="1">
      <c r="B14" s="69"/>
      <c r="C14" s="456"/>
      <c r="D14" s="312" t="s">
        <v>258</v>
      </c>
      <c r="E14" s="251" t="s">
        <v>161</v>
      </c>
      <c r="F14" s="296">
        <f t="shared" si="0"/>
        <v>0.36051502145922748</v>
      </c>
      <c r="G14" s="311">
        <f t="shared" si="1"/>
        <v>0.36051502145922748</v>
      </c>
      <c r="H14" s="310"/>
      <c r="I14" s="310">
        <v>41696</v>
      </c>
      <c r="J14" s="309">
        <v>41728</v>
      </c>
      <c r="K14" s="308">
        <f t="shared" ca="1" si="2"/>
        <v>942</v>
      </c>
      <c r="L14" s="307">
        <f t="shared" si="3"/>
        <v>-0.63948497854077258</v>
      </c>
      <c r="M14" s="275">
        <v>233</v>
      </c>
      <c r="N14" s="275">
        <v>58</v>
      </c>
      <c r="O14" s="275">
        <v>84</v>
      </c>
      <c r="P14" s="275">
        <v>3</v>
      </c>
      <c r="Q14" s="274">
        <v>10</v>
      </c>
      <c r="R14" s="72"/>
    </row>
    <row r="15" spans="2:18">
      <c r="B15" s="69"/>
      <c r="C15" s="443" t="s">
        <v>246</v>
      </c>
      <c r="D15" s="306" t="s">
        <v>259</v>
      </c>
      <c r="E15" s="305" t="s">
        <v>161</v>
      </c>
      <c r="F15" s="304">
        <f t="shared" si="0"/>
        <v>0.75</v>
      </c>
      <c r="G15" s="295">
        <f t="shared" si="1"/>
        <v>0.75</v>
      </c>
      <c r="H15" s="287"/>
      <c r="I15" s="303">
        <v>41698</v>
      </c>
      <c r="J15" s="294">
        <v>41748</v>
      </c>
      <c r="K15" s="293">
        <f t="shared" ca="1" si="2"/>
        <v>922</v>
      </c>
      <c r="L15" s="292">
        <f t="shared" si="3"/>
        <v>-0.25</v>
      </c>
      <c r="M15" s="287">
        <v>200</v>
      </c>
      <c r="N15" s="287">
        <v>20</v>
      </c>
      <c r="O15" s="287">
        <v>150</v>
      </c>
      <c r="P15" s="287">
        <v>2</v>
      </c>
      <c r="Q15" s="286">
        <v>2</v>
      </c>
      <c r="R15" s="72"/>
    </row>
    <row r="16" spans="2:18">
      <c r="B16" s="69"/>
      <c r="C16" s="444"/>
      <c r="D16" s="302" t="s">
        <v>260</v>
      </c>
      <c r="E16" s="297" t="s">
        <v>163</v>
      </c>
      <c r="F16" s="301">
        <f t="shared" si="0"/>
        <v>0.66666666666666663</v>
      </c>
      <c r="G16" s="300">
        <f t="shared" si="1"/>
        <v>0.66666666666666663</v>
      </c>
      <c r="H16" s="49"/>
      <c r="I16" s="294">
        <v>41699</v>
      </c>
      <c r="J16" s="294">
        <v>41749</v>
      </c>
      <c r="K16" s="299">
        <f t="shared" ca="1" si="2"/>
        <v>921</v>
      </c>
      <c r="L16" s="298">
        <f t="shared" si="3"/>
        <v>-0.33333333333333337</v>
      </c>
      <c r="M16" s="49">
        <v>333</v>
      </c>
      <c r="N16" s="49">
        <v>10</v>
      </c>
      <c r="O16" s="49">
        <v>222</v>
      </c>
      <c r="P16" s="49">
        <v>3</v>
      </c>
      <c r="Q16" s="282">
        <v>1</v>
      </c>
      <c r="R16" s="72"/>
    </row>
    <row r="17" spans="2:18">
      <c r="B17" s="69"/>
      <c r="C17" s="444"/>
      <c r="D17" s="302" t="s">
        <v>261</v>
      </c>
      <c r="E17" s="297" t="s">
        <v>163</v>
      </c>
      <c r="F17" s="301">
        <f t="shared" si="0"/>
        <v>0.56561085972850678</v>
      </c>
      <c r="G17" s="300">
        <f t="shared" si="1"/>
        <v>0.56561085972850678</v>
      </c>
      <c r="H17" s="49"/>
      <c r="I17" s="294">
        <v>41700</v>
      </c>
      <c r="J17" s="294">
        <v>41750</v>
      </c>
      <c r="K17" s="299">
        <f t="shared" ca="1" si="2"/>
        <v>920</v>
      </c>
      <c r="L17" s="298">
        <f t="shared" si="3"/>
        <v>-0.43438914027149322</v>
      </c>
      <c r="M17" s="49">
        <v>221</v>
      </c>
      <c r="N17" s="49">
        <v>11</v>
      </c>
      <c r="O17" s="49">
        <v>125</v>
      </c>
      <c r="P17" s="49">
        <v>2</v>
      </c>
      <c r="Q17" s="282">
        <v>3</v>
      </c>
      <c r="R17" s="72"/>
    </row>
    <row r="18" spans="2:18">
      <c r="B18" s="69"/>
      <c r="C18" s="444"/>
      <c r="D18" s="302" t="s">
        <v>262</v>
      </c>
      <c r="E18" s="297" t="s">
        <v>163</v>
      </c>
      <c r="F18" s="301">
        <f t="shared" si="0"/>
        <v>0.75</v>
      </c>
      <c r="G18" s="300">
        <f t="shared" si="1"/>
        <v>0.75</v>
      </c>
      <c r="H18" s="49"/>
      <c r="I18" s="294">
        <v>41701</v>
      </c>
      <c r="J18" s="294">
        <v>41751</v>
      </c>
      <c r="K18" s="299">
        <f t="shared" ca="1" si="2"/>
        <v>919</v>
      </c>
      <c r="L18" s="298">
        <f t="shared" si="3"/>
        <v>-0.25</v>
      </c>
      <c r="M18" s="49">
        <v>244</v>
      </c>
      <c r="N18" s="49">
        <v>113</v>
      </c>
      <c r="O18" s="49">
        <v>183</v>
      </c>
      <c r="P18" s="49">
        <v>2</v>
      </c>
      <c r="Q18" s="282">
        <v>7</v>
      </c>
      <c r="R18" s="72"/>
    </row>
    <row r="19" spans="2:18" ht="15" thickBot="1">
      <c r="B19" s="69"/>
      <c r="C19" s="444"/>
      <c r="D19" s="302" t="s">
        <v>264</v>
      </c>
      <c r="E19" s="297" t="s">
        <v>163</v>
      </c>
      <c r="F19" s="301">
        <f t="shared" si="0"/>
        <v>0.91407678244972579</v>
      </c>
      <c r="G19" s="300">
        <f t="shared" si="1"/>
        <v>0.91407678244972579</v>
      </c>
      <c r="H19" s="49"/>
      <c r="I19" s="294">
        <v>41702</v>
      </c>
      <c r="J19" s="294">
        <v>41752</v>
      </c>
      <c r="K19" s="299">
        <f t="shared" ca="1" si="2"/>
        <v>918</v>
      </c>
      <c r="L19" s="298">
        <f t="shared" si="3"/>
        <v>-8.5923217550274211E-2</v>
      </c>
      <c r="M19" s="49">
        <v>547</v>
      </c>
      <c r="N19" s="49">
        <v>10</v>
      </c>
      <c r="O19" s="49">
        <v>500</v>
      </c>
      <c r="P19" s="49">
        <v>3</v>
      </c>
      <c r="Q19" s="282">
        <v>7</v>
      </c>
      <c r="R19" s="72"/>
    </row>
    <row r="20" spans="2:18">
      <c r="B20" s="69"/>
      <c r="C20" s="443" t="s">
        <v>247</v>
      </c>
      <c r="D20" s="290" t="s">
        <v>265</v>
      </c>
      <c r="E20" s="289"/>
      <c r="F20" s="280"/>
      <c r="G20" s="288"/>
      <c r="H20" s="287"/>
      <c r="I20" s="287"/>
      <c r="J20" s="287"/>
      <c r="K20" s="287"/>
      <c r="L20" s="287"/>
      <c r="M20" s="287"/>
      <c r="N20" s="287"/>
      <c r="O20" s="287"/>
      <c r="P20" s="287"/>
      <c r="Q20" s="286"/>
      <c r="R20" s="72"/>
    </row>
    <row r="21" spans="2:18">
      <c r="B21" s="69"/>
      <c r="C21" s="444"/>
      <c r="D21" s="285" t="s">
        <v>266</v>
      </c>
      <c r="E21" s="284"/>
      <c r="F21" s="277"/>
      <c r="G21" s="283"/>
      <c r="H21" s="49"/>
      <c r="I21" s="49"/>
      <c r="J21" s="49"/>
      <c r="K21" s="49"/>
      <c r="L21" s="49"/>
      <c r="M21" s="49"/>
      <c r="N21" s="49"/>
      <c r="O21" s="49"/>
      <c r="P21" s="49"/>
      <c r="Q21" s="282"/>
      <c r="R21" s="72"/>
    </row>
    <row r="22" spans="2:18">
      <c r="B22" s="69"/>
      <c r="C22" s="444"/>
      <c r="D22" s="285" t="s">
        <v>263</v>
      </c>
      <c r="E22" s="284"/>
      <c r="F22" s="277"/>
      <c r="G22" s="283"/>
      <c r="H22" s="49"/>
      <c r="I22" s="49"/>
      <c r="J22" s="49"/>
      <c r="K22" s="49"/>
      <c r="L22" s="49"/>
      <c r="M22" s="49"/>
      <c r="N22" s="49"/>
      <c r="O22" s="49"/>
      <c r="P22" s="49"/>
      <c r="Q22" s="282"/>
      <c r="R22" s="72"/>
    </row>
    <row r="23" spans="2:18">
      <c r="B23" s="69"/>
      <c r="C23" s="444"/>
      <c r="D23" s="285" t="s">
        <v>267</v>
      </c>
      <c r="E23" s="284"/>
      <c r="F23" s="277"/>
      <c r="G23" s="283"/>
      <c r="H23" s="49"/>
      <c r="I23" s="49"/>
      <c r="J23" s="49"/>
      <c r="K23" s="49"/>
      <c r="L23" s="49"/>
      <c r="M23" s="49"/>
      <c r="N23" s="49"/>
      <c r="O23" s="49"/>
      <c r="P23" s="49"/>
      <c r="Q23" s="282"/>
      <c r="R23" s="72"/>
    </row>
    <row r="24" spans="2:18" ht="15" thickBot="1">
      <c r="B24" s="69"/>
      <c r="C24" s="447"/>
      <c r="D24" s="281" t="s">
        <v>268</v>
      </c>
      <c r="E24" s="390"/>
      <c r="F24" s="291"/>
      <c r="G24" s="391"/>
      <c r="H24" s="392"/>
      <c r="I24" s="392"/>
      <c r="J24" s="392"/>
      <c r="K24" s="392"/>
      <c r="L24" s="392"/>
      <c r="M24" s="392"/>
      <c r="N24" s="392"/>
      <c r="O24" s="392"/>
      <c r="P24" s="392"/>
      <c r="Q24" s="393"/>
      <c r="R24" s="72"/>
    </row>
    <row r="25" spans="2:18"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2"/>
    </row>
    <row r="26" spans="2:18"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3"/>
    </row>
    <row r="27" spans="2:18" s="28" customFormat="1"/>
    <row r="28" spans="2:18" s="28" customFormat="1"/>
    <row r="29" spans="2:18" s="28" customFormat="1"/>
    <row r="30" spans="2:18" s="28" customFormat="1"/>
    <row r="31" spans="2:18" s="28" customFormat="1"/>
    <row r="32" spans="2:18" s="28" customFormat="1"/>
    <row r="33" s="28" customFormat="1"/>
    <row r="34" s="28" customFormat="1"/>
    <row r="35" s="28" customFormat="1"/>
    <row r="36" s="28" customFormat="1"/>
    <row r="37" s="28" customFormat="1"/>
    <row r="38" s="28" customFormat="1"/>
    <row r="39" s="28" customFormat="1"/>
    <row r="40" s="28" customFormat="1"/>
    <row r="41" s="28" customFormat="1"/>
    <row r="42" s="28" customFormat="1"/>
    <row r="43" s="28" customFormat="1"/>
    <row r="44" s="28" customFormat="1"/>
    <row r="45" s="28" customFormat="1"/>
    <row r="46" s="28" customFormat="1"/>
    <row r="47" s="28" customFormat="1"/>
    <row r="48" s="28" customFormat="1"/>
    <row r="49" s="28" customFormat="1"/>
    <row r="50" s="28" customFormat="1"/>
    <row r="51" s="28" customFormat="1"/>
    <row r="52" s="28" customFormat="1"/>
    <row r="53" s="28" customFormat="1"/>
    <row r="54" s="28" customFormat="1"/>
    <row r="55" s="28" customFormat="1"/>
    <row r="56" s="28" customFormat="1"/>
    <row r="57" s="28" customFormat="1"/>
    <row r="58" s="28" customFormat="1"/>
    <row r="59" s="28" customFormat="1"/>
    <row r="60" s="28" customFormat="1"/>
    <row r="61" s="28" customFormat="1"/>
    <row r="62" s="28" customFormat="1"/>
    <row r="63" s="28" customFormat="1"/>
    <row r="64" s="28" customFormat="1"/>
    <row r="65" s="28" customFormat="1"/>
    <row r="66" s="28" customFormat="1"/>
    <row r="67" s="28" customFormat="1"/>
    <row r="68" s="28" customFormat="1"/>
    <row r="69" s="28" customFormat="1"/>
    <row r="70" s="28" customFormat="1"/>
    <row r="71" s="28" customFormat="1"/>
    <row r="72" s="28" customFormat="1"/>
    <row r="73" s="28" customFormat="1"/>
    <row r="74" s="28" customFormat="1"/>
    <row r="75" s="28" customFormat="1"/>
    <row r="76" s="28" customFormat="1"/>
    <row r="77" s="28" customFormat="1"/>
    <row r="78" s="28" customFormat="1"/>
    <row r="79" s="28" customFormat="1"/>
    <row r="80" s="28" customFormat="1"/>
    <row r="81" s="28" customFormat="1"/>
    <row r="82" s="28" customFormat="1"/>
    <row r="83" s="28" customFormat="1"/>
    <row r="84" s="28" customFormat="1"/>
    <row r="85" s="28" customFormat="1"/>
    <row r="86" s="28" customFormat="1"/>
    <row r="87" s="28" customFormat="1"/>
    <row r="88" s="28" customFormat="1"/>
    <row r="89" s="28" customFormat="1"/>
    <row r="90" s="28" customFormat="1"/>
    <row r="91" s="28" customFormat="1"/>
    <row r="92" s="28" customFormat="1"/>
    <row r="93" s="28" customFormat="1"/>
    <row r="94" s="28" customFormat="1"/>
    <row r="95" s="28" customFormat="1"/>
    <row r="96" s="28" customFormat="1"/>
    <row r="97" s="28" customFormat="1"/>
    <row r="98" s="28" customFormat="1"/>
    <row r="99" s="28" customFormat="1"/>
    <row r="100" s="28" customFormat="1"/>
    <row r="101" s="28" customFormat="1"/>
    <row r="102" s="28" customFormat="1"/>
    <row r="103" s="28" customFormat="1"/>
    <row r="104" s="28" customFormat="1"/>
    <row r="105" s="28" customFormat="1"/>
    <row r="106" s="28" customFormat="1"/>
    <row r="107" s="28" customFormat="1"/>
    <row r="108" s="28" customFormat="1"/>
    <row r="109" s="28" customFormat="1"/>
    <row r="110" s="28" customFormat="1"/>
    <row r="111" s="28" customFormat="1"/>
    <row r="112" s="28" customFormat="1"/>
    <row r="113" s="28" customFormat="1"/>
    <row r="114" s="28" customFormat="1"/>
    <row r="115" s="28" customFormat="1"/>
    <row r="116" s="28" customFormat="1"/>
    <row r="117" s="28" customFormat="1"/>
    <row r="118" s="28" customFormat="1"/>
    <row r="119" s="28" customFormat="1"/>
    <row r="120" s="28" customFormat="1"/>
    <row r="121" s="28" customFormat="1"/>
    <row r="122" s="28" customFormat="1"/>
    <row r="123" s="28" customFormat="1"/>
    <row r="124" s="28" customFormat="1"/>
    <row r="125" s="28" customFormat="1"/>
    <row r="126" s="28" customFormat="1"/>
    <row r="127" s="28" customFormat="1"/>
    <row r="128" s="28" customFormat="1"/>
    <row r="129" s="28" customFormat="1"/>
    <row r="130" s="28" customFormat="1"/>
    <row r="131" s="28" customFormat="1"/>
    <row r="132" s="28" customFormat="1"/>
    <row r="133" s="28" customFormat="1"/>
    <row r="134" s="28" customFormat="1"/>
    <row r="135" s="28" customFormat="1"/>
    <row r="136" s="28" customFormat="1"/>
    <row r="137" s="28" customFormat="1"/>
    <row r="138" s="28" customFormat="1"/>
    <row r="139" s="28" customFormat="1"/>
    <row r="140" s="28" customFormat="1"/>
    <row r="141" s="28" customFormat="1"/>
    <row r="142" s="28" customFormat="1"/>
    <row r="143" s="28" customFormat="1"/>
    <row r="144" s="28" customFormat="1"/>
    <row r="145" s="28" customFormat="1"/>
    <row r="146" s="28" customFormat="1"/>
    <row r="147" s="28" customFormat="1"/>
    <row r="148" s="28" customFormat="1"/>
    <row r="149" s="28" customFormat="1"/>
    <row r="150" s="28" customFormat="1"/>
    <row r="151" s="28" customFormat="1"/>
    <row r="152" s="28" customFormat="1"/>
    <row r="153" s="28" customFormat="1"/>
    <row r="154" s="28" customFormat="1"/>
    <row r="155" s="28" customFormat="1"/>
    <row r="156" s="28" customFormat="1"/>
    <row r="157" s="28" customFormat="1"/>
    <row r="158" s="28" customFormat="1"/>
    <row r="159" s="28" customFormat="1"/>
    <row r="160" s="28" customFormat="1"/>
    <row r="161" s="28" customFormat="1"/>
    <row r="162" s="28" customFormat="1"/>
    <row r="163" s="28" customFormat="1"/>
    <row r="164" s="28" customFormat="1"/>
    <row r="165" s="28" customFormat="1"/>
    <row r="166" s="28" customFormat="1"/>
    <row r="167" s="28" customFormat="1"/>
    <row r="168" s="28" customFormat="1"/>
    <row r="169" s="28" customFormat="1"/>
    <row r="170" s="28" customFormat="1"/>
    <row r="171" s="28" customFormat="1"/>
    <row r="172" s="28" customFormat="1"/>
    <row r="173" s="28" customFormat="1"/>
    <row r="174" s="28" customFormat="1"/>
    <row r="175" s="28" customFormat="1"/>
    <row r="176" s="28" customFormat="1"/>
    <row r="177" s="28" customFormat="1"/>
    <row r="178" s="28" customFormat="1"/>
    <row r="179" s="28" customFormat="1"/>
    <row r="180" s="28" customFormat="1"/>
    <row r="181" s="28" customFormat="1"/>
    <row r="182" s="28" customFormat="1"/>
    <row r="183" s="28" customFormat="1"/>
    <row r="184" s="28" customFormat="1"/>
    <row r="185" s="28" customFormat="1"/>
    <row r="186" s="28" customFormat="1"/>
    <row r="187" s="28" customFormat="1"/>
    <row r="188" s="28" customFormat="1"/>
    <row r="189" s="28" customFormat="1"/>
    <row r="190" s="28" customFormat="1"/>
    <row r="191" s="28" customFormat="1"/>
    <row r="192" s="28" customFormat="1"/>
    <row r="193" s="28" customFormat="1"/>
    <row r="194" s="28" customFormat="1"/>
    <row r="195" s="28" customFormat="1"/>
    <row r="196" s="28" customFormat="1"/>
    <row r="197" s="28" customFormat="1"/>
    <row r="198" s="28" customFormat="1"/>
    <row r="199" s="28" customFormat="1"/>
    <row r="200" s="28" customFormat="1"/>
    <row r="201" s="28" customFormat="1"/>
    <row r="202" s="28" customFormat="1"/>
    <row r="203" s="28" customFormat="1"/>
    <row r="204" s="28" customFormat="1"/>
    <row r="205" s="28" customFormat="1"/>
    <row r="206" s="28" customFormat="1"/>
    <row r="207" s="28" customFormat="1"/>
    <row r="208" s="28" customFormat="1"/>
    <row r="209" s="28" customFormat="1"/>
    <row r="210" s="28" customFormat="1"/>
    <row r="211" s="28" customFormat="1"/>
    <row r="212" s="28" customFormat="1"/>
    <row r="213" s="28" customFormat="1"/>
    <row r="214" s="28" customFormat="1"/>
    <row r="215" s="28" customFormat="1"/>
    <row r="216" s="28" customFormat="1"/>
    <row r="217" s="28" customFormat="1"/>
    <row r="218" s="28" customFormat="1"/>
    <row r="219" s="28" customFormat="1"/>
    <row r="220" s="28" customFormat="1"/>
    <row r="221" s="28" customFormat="1"/>
    <row r="222" s="28" customFormat="1"/>
    <row r="223" s="28" customFormat="1"/>
    <row r="224" s="28" customFormat="1"/>
    <row r="225" s="28" customFormat="1"/>
    <row r="226" s="28" customFormat="1"/>
    <row r="227" s="28" customFormat="1"/>
    <row r="228" s="28" customFormat="1"/>
    <row r="229" s="28" customFormat="1"/>
    <row r="230" s="28" customFormat="1"/>
    <row r="231" s="28" customFormat="1"/>
    <row r="232" s="28" customFormat="1"/>
    <row r="233" s="28" customFormat="1"/>
    <row r="234" s="28" customFormat="1"/>
    <row r="235" s="28" customFormat="1"/>
    <row r="236" s="28" customFormat="1"/>
    <row r="237" s="28" customFormat="1"/>
    <row r="238" s="28" customFormat="1"/>
    <row r="239" s="28" customFormat="1"/>
    <row r="240" s="28" customFormat="1"/>
    <row r="241" s="28" customFormat="1"/>
    <row r="242" s="28" customFormat="1"/>
    <row r="243" s="28" customFormat="1"/>
    <row r="244" s="28" customFormat="1"/>
    <row r="245" s="28" customFormat="1"/>
    <row r="246" s="28" customFormat="1"/>
    <row r="247" s="28" customFormat="1"/>
    <row r="248" s="28" customFormat="1"/>
    <row r="249" s="28" customFormat="1"/>
    <row r="250" s="28" customFormat="1"/>
    <row r="251" s="28" customFormat="1"/>
    <row r="252" s="28" customFormat="1"/>
    <row r="253" s="28" customFormat="1"/>
    <row r="254" s="28" customFormat="1"/>
    <row r="255" s="28" customFormat="1"/>
    <row r="256" s="28" customFormat="1"/>
    <row r="257" s="28" customFormat="1"/>
    <row r="258" s="28" customFormat="1"/>
    <row r="259" s="28" customFormat="1"/>
    <row r="260" s="28" customFormat="1"/>
    <row r="261" s="28" customFormat="1"/>
    <row r="262" s="28" customFormat="1"/>
    <row r="263" s="28" customFormat="1"/>
    <row r="264" s="28" customFormat="1"/>
    <row r="265" s="28" customFormat="1"/>
    <row r="266" s="28" customFormat="1"/>
    <row r="267" s="28" customFormat="1"/>
    <row r="268" s="28" customFormat="1"/>
    <row r="269" s="28" customFormat="1"/>
    <row r="270" s="28" customFormat="1"/>
    <row r="271" s="28" customFormat="1"/>
    <row r="272" s="28" customFormat="1"/>
    <row r="273" s="28" customFormat="1"/>
    <row r="274" s="28" customFormat="1"/>
    <row r="275" s="28" customFormat="1"/>
    <row r="276" s="28" customFormat="1"/>
    <row r="277" s="28" customFormat="1"/>
    <row r="278" s="28" customFormat="1"/>
    <row r="279" s="28" customFormat="1"/>
    <row r="280" s="28" customFormat="1"/>
    <row r="281" s="28" customFormat="1"/>
    <row r="282" s="28" customFormat="1"/>
    <row r="283" s="28" customFormat="1"/>
    <row r="284" s="28" customFormat="1"/>
    <row r="285" s="28" customFormat="1"/>
    <row r="286" s="28" customFormat="1"/>
    <row r="287" s="28" customFormat="1"/>
    <row r="288" s="28" customFormat="1"/>
    <row r="289" s="28" customFormat="1"/>
    <row r="290" s="28" customFormat="1"/>
    <row r="291" s="28" customFormat="1"/>
    <row r="292" s="28" customFormat="1"/>
    <row r="293" s="28" customFormat="1"/>
    <row r="294" s="28" customFormat="1"/>
    <row r="295" s="28" customFormat="1"/>
    <row r="296" s="28" customFormat="1"/>
    <row r="297" s="28" customFormat="1"/>
    <row r="298" s="28" customFormat="1"/>
    <row r="299" s="28" customFormat="1"/>
    <row r="300" s="28" customFormat="1"/>
    <row r="301" s="28" customFormat="1"/>
    <row r="302" s="28" customFormat="1"/>
    <row r="303" s="28" customFormat="1"/>
    <row r="304" s="28" customFormat="1"/>
    <row r="305" s="28" customFormat="1"/>
    <row r="306" s="28" customFormat="1"/>
    <row r="307" s="28" customFormat="1"/>
    <row r="308" s="28" customFormat="1"/>
    <row r="309" s="28" customFormat="1"/>
    <row r="310" s="28" customFormat="1"/>
    <row r="311" s="28" customFormat="1"/>
    <row r="312" s="28" customFormat="1"/>
    <row r="313" s="28" customFormat="1"/>
    <row r="314" s="28" customFormat="1"/>
    <row r="315" s="28" customFormat="1"/>
    <row r="316" s="28" customFormat="1"/>
    <row r="317" s="28" customFormat="1"/>
    <row r="318" s="28" customFormat="1"/>
    <row r="319" s="28" customFormat="1"/>
    <row r="320" s="28" customFormat="1"/>
    <row r="321" s="28" customFormat="1"/>
    <row r="322" s="28" customFormat="1"/>
    <row r="323" s="28" customFormat="1"/>
    <row r="324" s="28" customFormat="1"/>
    <row r="325" s="28" customFormat="1"/>
    <row r="326" s="28" customFormat="1"/>
    <row r="327" s="28" customFormat="1"/>
    <row r="328" s="28" customFormat="1"/>
    <row r="329" s="28" customFormat="1"/>
    <row r="330" s="28" customFormat="1"/>
    <row r="331" s="28" customFormat="1"/>
    <row r="332" s="28" customFormat="1"/>
    <row r="333" s="28" customFormat="1"/>
    <row r="334" s="28" customFormat="1"/>
    <row r="335" s="28" customFormat="1"/>
    <row r="336" s="28" customFormat="1"/>
    <row r="337" s="28" customFormat="1"/>
    <row r="338" s="28" customFormat="1"/>
    <row r="339" s="28" customFormat="1"/>
    <row r="340" s="28" customFormat="1"/>
    <row r="341" s="28" customFormat="1"/>
    <row r="342" s="28" customFormat="1"/>
    <row r="343" s="28" customFormat="1"/>
    <row r="344" s="28" customFormat="1"/>
    <row r="345" s="28" customFormat="1"/>
    <row r="346" s="28" customFormat="1"/>
    <row r="347" s="28" customFormat="1"/>
    <row r="348" s="28" customFormat="1"/>
    <row r="349" s="28" customFormat="1"/>
    <row r="350" s="28" customFormat="1"/>
    <row r="351" s="28" customFormat="1"/>
    <row r="352" s="28" customFormat="1"/>
    <row r="353" s="28" customFormat="1"/>
    <row r="354" s="28" customFormat="1"/>
    <row r="355" s="28" customFormat="1"/>
    <row r="356" s="28" customFormat="1"/>
    <row r="357" s="28" customFormat="1"/>
    <row r="358" s="28" customFormat="1"/>
    <row r="359" s="28" customFormat="1"/>
    <row r="360" s="28" customFormat="1"/>
    <row r="361" s="28" customFormat="1"/>
    <row r="362" s="28" customFormat="1"/>
    <row r="363" s="28" customFormat="1"/>
    <row r="364" s="28" customFormat="1"/>
    <row r="365" s="28" customFormat="1"/>
    <row r="366" s="28" customFormat="1"/>
    <row r="367" s="28" customFormat="1"/>
    <row r="368" s="28" customFormat="1"/>
    <row r="369" s="28" customFormat="1"/>
    <row r="370" s="28" customFormat="1"/>
    <row r="371" s="28" customFormat="1"/>
    <row r="372" s="28" customFormat="1"/>
    <row r="373" s="28" customFormat="1"/>
    <row r="374" s="28" customFormat="1"/>
    <row r="375" s="28" customFormat="1"/>
    <row r="376" s="28" customFormat="1"/>
    <row r="377" s="28" customFormat="1"/>
    <row r="378" s="28" customFormat="1"/>
    <row r="379" s="28" customFormat="1"/>
    <row r="380" s="28" customFormat="1"/>
    <row r="381" s="28" customFormat="1"/>
    <row r="382" s="28" customFormat="1"/>
    <row r="383" s="28" customFormat="1"/>
    <row r="384" s="28" customFormat="1"/>
    <row r="385" s="28" customFormat="1"/>
    <row r="386" s="28" customFormat="1"/>
    <row r="387" s="28" customFormat="1"/>
    <row r="388" s="28" customFormat="1"/>
    <row r="389" s="28" customFormat="1"/>
    <row r="390" s="28" customFormat="1"/>
    <row r="391" s="28" customFormat="1"/>
    <row r="392" s="28" customFormat="1"/>
    <row r="393" s="28" customFormat="1"/>
    <row r="394" s="28" customFormat="1"/>
    <row r="395" s="28" customFormat="1"/>
    <row r="396" s="28" customFormat="1"/>
    <row r="397" s="28" customFormat="1"/>
    <row r="398" s="28" customFormat="1"/>
    <row r="399" s="28" customFormat="1"/>
    <row r="400" s="28" customFormat="1"/>
    <row r="401" s="28" customFormat="1"/>
    <row r="402" s="28" customFormat="1"/>
    <row r="403" s="28" customFormat="1"/>
    <row r="404" s="28" customFormat="1"/>
    <row r="405" s="28" customFormat="1"/>
    <row r="406" s="28" customFormat="1"/>
    <row r="407" s="28" customFormat="1"/>
    <row r="408" s="28" customFormat="1"/>
    <row r="409" s="28" customFormat="1"/>
    <row r="410" s="28" customFormat="1"/>
    <row r="411" s="28" customFormat="1"/>
    <row r="412" s="28" customFormat="1"/>
    <row r="413" s="28" customFormat="1"/>
    <row r="414" s="28" customFormat="1"/>
    <row r="415" s="28" customFormat="1"/>
    <row r="416" s="28" customFormat="1"/>
    <row r="417" s="28" customFormat="1"/>
    <row r="418" s="28" customFormat="1"/>
    <row r="419" s="28" customFormat="1"/>
    <row r="420" s="28" customFormat="1"/>
    <row r="421" s="28" customFormat="1"/>
    <row r="422" s="28" customFormat="1"/>
    <row r="423" s="28" customFormat="1"/>
    <row r="424" s="28" customFormat="1"/>
    <row r="425" s="28" customFormat="1"/>
    <row r="426" s="28" customFormat="1"/>
    <row r="427" s="28" customFormat="1"/>
    <row r="428" s="28" customFormat="1"/>
    <row r="429" s="28" customFormat="1"/>
    <row r="430" s="28" customFormat="1"/>
    <row r="431" s="28" customFormat="1"/>
    <row r="432" s="28" customFormat="1"/>
    <row r="433" s="28" customFormat="1"/>
    <row r="434" s="28" customFormat="1"/>
    <row r="435" s="28" customFormat="1"/>
    <row r="436" s="28" customFormat="1"/>
    <row r="437" s="28" customFormat="1"/>
    <row r="438" s="28" customFormat="1"/>
    <row r="439" s="28" customFormat="1"/>
    <row r="440" s="28" customFormat="1"/>
    <row r="441" s="28" customFormat="1"/>
    <row r="442" s="28" customFormat="1"/>
    <row r="443" s="28" customFormat="1"/>
    <row r="444" s="28" customFormat="1"/>
    <row r="445" s="28" customFormat="1"/>
    <row r="446" s="28" customFormat="1"/>
    <row r="447" s="28" customFormat="1"/>
    <row r="448" s="28" customFormat="1"/>
  </sheetData>
  <dataConsolidate/>
  <mergeCells count="19">
    <mergeCell ref="P9:P10"/>
    <mergeCell ref="Q9:Q10"/>
    <mergeCell ref="L9:L10"/>
    <mergeCell ref="I9:I10"/>
    <mergeCell ref="J9:J10"/>
    <mergeCell ref="K9:K10"/>
    <mergeCell ref="M9:M10"/>
    <mergeCell ref="N9:N10"/>
    <mergeCell ref="O9:O10"/>
    <mergeCell ref="C15:C19"/>
    <mergeCell ref="E9:E10"/>
    <mergeCell ref="C20:C24"/>
    <mergeCell ref="B2:D2"/>
    <mergeCell ref="H9:H10"/>
    <mergeCell ref="D9:D10"/>
    <mergeCell ref="C9:C10"/>
    <mergeCell ref="C11:C14"/>
    <mergeCell ref="F9:F10"/>
    <mergeCell ref="G9:G10"/>
  </mergeCells>
  <conditionalFormatting sqref="F11:F19">
    <cfRule type="iconSet" priority="2">
      <iconSet showValue="0">
        <cfvo type="percent" val="0"/>
        <cfvo type="percent" val="79"/>
        <cfvo type="percent" val="80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T85"/>
  <sheetViews>
    <sheetView showGridLines="0" zoomScale="80" zoomScaleNormal="80" workbookViewId="0">
      <selection activeCell="C77" sqref="C77"/>
    </sheetView>
  </sheetViews>
  <sheetFormatPr defaultRowHeight="14.4"/>
  <cols>
    <col min="1" max="1" width="4.5546875" customWidth="1"/>
    <col min="2" max="2" width="5.5546875" customWidth="1"/>
    <col min="3" max="3" width="13.6640625" bestFit="1" customWidth="1"/>
    <col min="4" max="4" width="6.33203125" bestFit="1" customWidth="1"/>
    <col min="5" max="5" width="8.44140625" bestFit="1" customWidth="1"/>
    <col min="6" max="6" width="7.44140625" bestFit="1" customWidth="1"/>
    <col min="7" max="7" width="10" customWidth="1"/>
    <col min="8" max="8" width="7.109375" bestFit="1" customWidth="1"/>
    <col min="9" max="9" width="10.5546875" bestFit="1" customWidth="1"/>
    <col min="12" max="12" width="13.6640625" bestFit="1" customWidth="1"/>
    <col min="20" max="20" width="11.44140625" customWidth="1"/>
  </cols>
  <sheetData>
    <row r="2" spans="2:20" ht="23.4">
      <c r="B2" s="423" t="s">
        <v>180</v>
      </c>
      <c r="C2" s="423"/>
      <c r="D2" s="423"/>
      <c r="E2" s="423"/>
      <c r="F2" s="423"/>
      <c r="G2" s="423"/>
      <c r="H2" s="423"/>
      <c r="I2" s="423"/>
    </row>
    <row r="3" spans="2:20" s="28" customFormat="1" ht="23.4">
      <c r="B3" s="248"/>
      <c r="C3" s="248"/>
      <c r="D3" s="248"/>
      <c r="E3" s="248"/>
      <c r="F3" s="248"/>
      <c r="G3" s="248"/>
      <c r="H3" s="248"/>
      <c r="I3" s="248"/>
    </row>
    <row r="4" spans="2:20" ht="6" customHeight="1">
      <c r="B4" s="67"/>
      <c r="C4" s="324"/>
      <c r="D4" s="324"/>
      <c r="E4" s="324"/>
      <c r="F4" s="324"/>
      <c r="G4" s="324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71"/>
    </row>
    <row r="5" spans="2:20" ht="15" customHeight="1">
      <c r="B5" s="326"/>
      <c r="C5" s="3" t="s">
        <v>1</v>
      </c>
      <c r="D5" s="70"/>
      <c r="E5" s="70"/>
      <c r="F5" s="70"/>
      <c r="G5" s="70"/>
      <c r="H5" s="70"/>
      <c r="I5" s="70"/>
      <c r="J5" s="70"/>
      <c r="K5" s="3"/>
      <c r="L5" s="70"/>
      <c r="M5" s="70"/>
      <c r="N5" s="70"/>
      <c r="O5" s="70"/>
      <c r="P5" s="70"/>
      <c r="Q5" s="70"/>
      <c r="R5" s="70"/>
      <c r="S5" s="70"/>
      <c r="T5" s="72"/>
    </row>
    <row r="6" spans="2:20" ht="15" customHeight="1">
      <c r="B6" s="326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2"/>
    </row>
    <row r="7" spans="2:20" ht="15" customHeight="1">
      <c r="B7" s="326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2"/>
    </row>
    <row r="8" spans="2:20"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2"/>
    </row>
    <row r="9" spans="2:20"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2"/>
    </row>
    <row r="10" spans="2:20">
      <c r="B10" s="69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2"/>
    </row>
    <row r="11" spans="2:20" ht="36.75" customHeight="1">
      <c r="B11" s="69"/>
      <c r="C11" s="207" t="s">
        <v>181</v>
      </c>
      <c r="D11" s="207" t="s">
        <v>15</v>
      </c>
      <c r="E11" s="207" t="s">
        <v>35</v>
      </c>
      <c r="F11" s="207" t="s">
        <v>18</v>
      </c>
      <c r="G11" s="207" t="s">
        <v>16</v>
      </c>
      <c r="H11" s="207" t="s">
        <v>25</v>
      </c>
      <c r="I11" s="207" t="s">
        <v>27</v>
      </c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2"/>
    </row>
    <row r="12" spans="2:20">
      <c r="B12" s="69"/>
      <c r="C12" s="327" t="s">
        <v>290</v>
      </c>
      <c r="D12" s="328">
        <f t="shared" ref="D12:H18" ca="1" si="0">RANDBETWEEN(50,100)</f>
        <v>96</v>
      </c>
      <c r="E12" s="328">
        <f t="shared" ca="1" si="0"/>
        <v>72</v>
      </c>
      <c r="F12" s="328">
        <f t="shared" ca="1" si="0"/>
        <v>67</v>
      </c>
      <c r="G12" s="328">
        <f t="shared" ca="1" si="0"/>
        <v>78</v>
      </c>
      <c r="H12" s="328">
        <f t="shared" ca="1" si="0"/>
        <v>66</v>
      </c>
      <c r="I12" s="329">
        <f t="shared" ref="I12:I18" ca="1" si="1">SUM(D12:H12)</f>
        <v>379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2"/>
    </row>
    <row r="13" spans="2:20">
      <c r="B13" s="69"/>
      <c r="C13" s="327" t="s">
        <v>291</v>
      </c>
      <c r="D13" s="328">
        <v>2</v>
      </c>
      <c r="E13" s="328">
        <f t="shared" ca="1" si="0"/>
        <v>53</v>
      </c>
      <c r="F13" s="328">
        <f t="shared" ca="1" si="0"/>
        <v>60</v>
      </c>
      <c r="G13" s="328">
        <f t="shared" ca="1" si="0"/>
        <v>76</v>
      </c>
      <c r="H13" s="328">
        <f t="shared" ca="1" si="0"/>
        <v>99</v>
      </c>
      <c r="I13" s="329">
        <f t="shared" ca="1" si="1"/>
        <v>290</v>
      </c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2"/>
    </row>
    <row r="14" spans="2:20">
      <c r="B14" s="69"/>
      <c r="C14" s="327" t="s">
        <v>292</v>
      </c>
      <c r="D14" s="328">
        <f t="shared" ca="1" si="0"/>
        <v>73</v>
      </c>
      <c r="E14" s="328">
        <f t="shared" ca="1" si="0"/>
        <v>54</v>
      </c>
      <c r="F14" s="328">
        <f t="shared" ca="1" si="0"/>
        <v>86</v>
      </c>
      <c r="G14" s="328">
        <f t="shared" ca="1" si="0"/>
        <v>94</v>
      </c>
      <c r="H14" s="328">
        <f t="shared" ca="1" si="0"/>
        <v>54</v>
      </c>
      <c r="I14" s="329">
        <f t="shared" ca="1" si="1"/>
        <v>361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2"/>
    </row>
    <row r="15" spans="2:20">
      <c r="B15" s="69"/>
      <c r="C15" s="327" t="s">
        <v>293</v>
      </c>
      <c r="D15" s="328">
        <f t="shared" ca="1" si="0"/>
        <v>51</v>
      </c>
      <c r="E15" s="328">
        <f t="shared" ca="1" si="0"/>
        <v>93</v>
      </c>
      <c r="F15" s="328">
        <f t="shared" ca="1" si="0"/>
        <v>63</v>
      </c>
      <c r="G15" s="328">
        <f t="shared" ca="1" si="0"/>
        <v>100</v>
      </c>
      <c r="H15" s="328">
        <f t="shared" ca="1" si="0"/>
        <v>78</v>
      </c>
      <c r="I15" s="329">
        <f t="shared" ca="1" si="1"/>
        <v>385</v>
      </c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2"/>
    </row>
    <row r="16" spans="2:20">
      <c r="B16" s="69"/>
      <c r="C16" s="327" t="s">
        <v>294</v>
      </c>
      <c r="D16" s="328">
        <f t="shared" ca="1" si="0"/>
        <v>81</v>
      </c>
      <c r="E16" s="328">
        <f t="shared" ca="1" si="0"/>
        <v>98</v>
      </c>
      <c r="F16" s="328">
        <f t="shared" ca="1" si="0"/>
        <v>71</v>
      </c>
      <c r="G16" s="328">
        <f t="shared" ca="1" si="0"/>
        <v>72</v>
      </c>
      <c r="H16" s="328">
        <f t="shared" ca="1" si="0"/>
        <v>69</v>
      </c>
      <c r="I16" s="329">
        <f t="shared" ca="1" si="1"/>
        <v>391</v>
      </c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2"/>
    </row>
    <row r="17" spans="2:20">
      <c r="B17" s="69"/>
      <c r="C17" s="327" t="s">
        <v>295</v>
      </c>
      <c r="D17" s="328">
        <f t="shared" ca="1" si="0"/>
        <v>87</v>
      </c>
      <c r="E17" s="328">
        <f t="shared" ca="1" si="0"/>
        <v>88</v>
      </c>
      <c r="F17" s="328">
        <f t="shared" ca="1" si="0"/>
        <v>88</v>
      </c>
      <c r="G17" s="328">
        <f t="shared" ca="1" si="0"/>
        <v>68</v>
      </c>
      <c r="H17" s="328">
        <f t="shared" ca="1" si="0"/>
        <v>90</v>
      </c>
      <c r="I17" s="329">
        <f t="shared" ca="1" si="1"/>
        <v>421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2"/>
    </row>
    <row r="18" spans="2:20">
      <c r="B18" s="69"/>
      <c r="C18" s="327" t="s">
        <v>296</v>
      </c>
      <c r="D18" s="328">
        <f t="shared" ca="1" si="0"/>
        <v>79</v>
      </c>
      <c r="E18" s="328">
        <f t="shared" ca="1" si="0"/>
        <v>89</v>
      </c>
      <c r="F18" s="328">
        <f t="shared" ca="1" si="0"/>
        <v>95</v>
      </c>
      <c r="G18" s="328">
        <f t="shared" ca="1" si="0"/>
        <v>93</v>
      </c>
      <c r="H18" s="328">
        <f t="shared" ca="1" si="0"/>
        <v>65</v>
      </c>
      <c r="I18" s="329">
        <f t="shared" ca="1" si="1"/>
        <v>421</v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2"/>
    </row>
    <row r="19" spans="2:20"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2"/>
    </row>
    <row r="20" spans="2:20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"/>
    </row>
    <row r="21" spans="2:20" ht="23.4">
      <c r="B21" s="69"/>
      <c r="C21" s="330" t="s">
        <v>182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2"/>
    </row>
    <row r="22" spans="2:20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2"/>
    </row>
    <row r="23" spans="2:20">
      <c r="B23" s="69"/>
      <c r="C23" s="327" t="s">
        <v>290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2"/>
    </row>
    <row r="24" spans="2:20">
      <c r="B24" s="69"/>
      <c r="C24" s="331" t="s">
        <v>28</v>
      </c>
      <c r="D24" s="332" t="s">
        <v>29</v>
      </c>
      <c r="E24" s="332" t="s">
        <v>11</v>
      </c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2"/>
    </row>
    <row r="25" spans="2:20">
      <c r="B25" s="69"/>
      <c r="C25" s="333" t="s">
        <v>15</v>
      </c>
      <c r="D25" s="334">
        <f ca="1">D12</f>
        <v>96</v>
      </c>
      <c r="E25" s="335">
        <f ca="1">D25/$D$30</f>
        <v>0.25329815303430081</v>
      </c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2"/>
    </row>
    <row r="26" spans="2:20">
      <c r="B26" s="69"/>
      <c r="C26" s="333" t="s">
        <v>35</v>
      </c>
      <c r="D26" s="334">
        <f ca="1">E12</f>
        <v>72</v>
      </c>
      <c r="E26" s="335">
        <f ca="1">D26/$D$30</f>
        <v>0.18997361477572558</v>
      </c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2"/>
    </row>
    <row r="27" spans="2:20">
      <c r="B27" s="69"/>
      <c r="C27" s="333" t="s">
        <v>18</v>
      </c>
      <c r="D27" s="334">
        <f ca="1">F12</f>
        <v>67</v>
      </c>
      <c r="E27" s="335">
        <f ca="1">D27/$D$30</f>
        <v>0.17678100263852242</v>
      </c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2"/>
    </row>
    <row r="28" spans="2:20">
      <c r="B28" s="69"/>
      <c r="C28" s="333" t="s">
        <v>16</v>
      </c>
      <c r="D28" s="334">
        <f ca="1">G12</f>
        <v>78</v>
      </c>
      <c r="E28" s="335">
        <f ca="1">D28/$D$30</f>
        <v>0.20580474934036938</v>
      </c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2"/>
    </row>
    <row r="29" spans="2:20">
      <c r="B29" s="69"/>
      <c r="C29" s="336" t="s">
        <v>25</v>
      </c>
      <c r="D29" s="337">
        <f ca="1">H12</f>
        <v>66</v>
      </c>
      <c r="E29" s="338">
        <f ca="1">D29/$D$30</f>
        <v>0.17414248021108181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2"/>
    </row>
    <row r="30" spans="2:20">
      <c r="B30" s="69"/>
      <c r="C30" s="339" t="s">
        <v>27</v>
      </c>
      <c r="D30" s="340">
        <f ca="1">I12</f>
        <v>379</v>
      </c>
      <c r="E30" s="341">
        <f ca="1">SUM(E25:E29)</f>
        <v>1</v>
      </c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2"/>
    </row>
    <row r="31" spans="2:20"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2"/>
    </row>
    <row r="32" spans="2:20">
      <c r="B32" s="69"/>
      <c r="C32" s="327" t="s">
        <v>291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2"/>
    </row>
    <row r="33" spans="2:20">
      <c r="B33" s="69"/>
      <c r="C33" s="331" t="s">
        <v>28</v>
      </c>
      <c r="D33" s="332" t="s">
        <v>29</v>
      </c>
      <c r="E33" s="332" t="s">
        <v>11</v>
      </c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2"/>
    </row>
    <row r="34" spans="2:20">
      <c r="B34" s="69"/>
      <c r="C34" s="333" t="s">
        <v>15</v>
      </c>
      <c r="D34" s="334">
        <f>D13</f>
        <v>2</v>
      </c>
      <c r="E34" s="335">
        <f ca="1">D34/$D$39</f>
        <v>6.8965517241379309E-3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2"/>
    </row>
    <row r="35" spans="2:20">
      <c r="B35" s="69"/>
      <c r="C35" s="333" t="s">
        <v>35</v>
      </c>
      <c r="D35" s="334">
        <f ca="1">E13</f>
        <v>53</v>
      </c>
      <c r="E35" s="335">
        <f ca="1">D35/$D$39</f>
        <v>0.18275862068965518</v>
      </c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2"/>
    </row>
    <row r="36" spans="2:20">
      <c r="B36" s="69"/>
      <c r="C36" s="333" t="s">
        <v>18</v>
      </c>
      <c r="D36" s="334">
        <f ca="1">F13</f>
        <v>60</v>
      </c>
      <c r="E36" s="335">
        <f ca="1">D36/$D$39</f>
        <v>0.20689655172413793</v>
      </c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2"/>
    </row>
    <row r="37" spans="2:20">
      <c r="B37" s="69"/>
      <c r="C37" s="333" t="s">
        <v>16</v>
      </c>
      <c r="D37" s="334">
        <f ca="1">G13</f>
        <v>76</v>
      </c>
      <c r="E37" s="335">
        <f ca="1">D37/$D$39</f>
        <v>0.2620689655172414</v>
      </c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2"/>
    </row>
    <row r="38" spans="2:20">
      <c r="B38" s="69"/>
      <c r="C38" s="336" t="s">
        <v>25</v>
      </c>
      <c r="D38" s="337">
        <f ca="1">H13</f>
        <v>99</v>
      </c>
      <c r="E38" s="338">
        <f ca="1">D38/$D$39</f>
        <v>0.3413793103448276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2"/>
    </row>
    <row r="39" spans="2:20">
      <c r="B39" s="69"/>
      <c r="C39" s="339" t="s">
        <v>27</v>
      </c>
      <c r="D39" s="340">
        <f ca="1">SUM(D34:D38)</f>
        <v>290</v>
      </c>
      <c r="E39" s="341">
        <f ca="1">SUM(E34:E38)</f>
        <v>1</v>
      </c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2"/>
    </row>
    <row r="40" spans="2:20">
      <c r="B40" s="69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2"/>
    </row>
    <row r="41" spans="2:20">
      <c r="B41" s="69"/>
      <c r="C41" s="327" t="s">
        <v>292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2"/>
    </row>
    <row r="42" spans="2:20">
      <c r="B42" s="69"/>
      <c r="C42" s="331" t="s">
        <v>28</v>
      </c>
      <c r="D42" s="332" t="s">
        <v>29</v>
      </c>
      <c r="E42" s="332" t="s">
        <v>11</v>
      </c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2"/>
    </row>
    <row r="43" spans="2:20">
      <c r="B43" s="69"/>
      <c r="C43" s="333" t="s">
        <v>15</v>
      </c>
      <c r="D43" s="334">
        <f ca="1">D14</f>
        <v>73</v>
      </c>
      <c r="E43" s="335">
        <f ca="1">D43/$D$48</f>
        <v>0.20221606648199447</v>
      </c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2"/>
    </row>
    <row r="44" spans="2:20">
      <c r="B44" s="69"/>
      <c r="C44" s="333" t="s">
        <v>35</v>
      </c>
      <c r="D44" s="334">
        <f ca="1">E14</f>
        <v>54</v>
      </c>
      <c r="E44" s="335">
        <f ca="1">D44/$D$48</f>
        <v>0.14958448753462603</v>
      </c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2"/>
    </row>
    <row r="45" spans="2:20">
      <c r="B45" s="69"/>
      <c r="C45" s="333" t="s">
        <v>18</v>
      </c>
      <c r="D45" s="334">
        <f ca="1">F14</f>
        <v>86</v>
      </c>
      <c r="E45" s="335">
        <f ca="1">D45/$D$48</f>
        <v>0.23822714681440443</v>
      </c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2"/>
    </row>
    <row r="46" spans="2:20">
      <c r="B46" s="69"/>
      <c r="C46" s="333" t="s">
        <v>16</v>
      </c>
      <c r="D46" s="334">
        <f ca="1">G14</f>
        <v>94</v>
      </c>
      <c r="E46" s="335">
        <f ca="1">D46/$D$48</f>
        <v>0.26038781163434904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2"/>
    </row>
    <row r="47" spans="2:20">
      <c r="B47" s="69"/>
      <c r="C47" s="336" t="s">
        <v>25</v>
      </c>
      <c r="D47" s="337">
        <f ca="1">H14</f>
        <v>54</v>
      </c>
      <c r="E47" s="338">
        <f ca="1">D47/$D$48</f>
        <v>0.14958448753462603</v>
      </c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2"/>
    </row>
    <row r="48" spans="2:20">
      <c r="B48" s="69"/>
      <c r="C48" s="339" t="s">
        <v>27</v>
      </c>
      <c r="D48" s="340">
        <f ca="1">SUM(D43:D47)</f>
        <v>361</v>
      </c>
      <c r="E48" s="341">
        <f ca="1">SUM(E43:E47)</f>
        <v>0.99999999999999989</v>
      </c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2"/>
    </row>
    <row r="49" spans="2:20">
      <c r="B49" s="69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2"/>
    </row>
    <row r="50" spans="2:20">
      <c r="B50" s="69"/>
      <c r="C50" s="327" t="s">
        <v>293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2"/>
    </row>
    <row r="51" spans="2:20">
      <c r="B51" s="69"/>
      <c r="C51" s="331" t="s">
        <v>28</v>
      </c>
      <c r="D51" s="332" t="s">
        <v>29</v>
      </c>
      <c r="E51" s="332" t="s">
        <v>11</v>
      </c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2"/>
    </row>
    <row r="52" spans="2:20">
      <c r="B52" s="69"/>
      <c r="C52" s="333" t="s">
        <v>15</v>
      </c>
      <c r="D52" s="334">
        <f ca="1">D15</f>
        <v>51</v>
      </c>
      <c r="E52" s="335">
        <f ca="1">D52/$D$57</f>
        <v>0.13246753246753246</v>
      </c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2"/>
    </row>
    <row r="53" spans="2:20">
      <c r="B53" s="69"/>
      <c r="C53" s="333" t="s">
        <v>35</v>
      </c>
      <c r="D53" s="334">
        <f ca="1">E15</f>
        <v>93</v>
      </c>
      <c r="E53" s="335">
        <f ca="1">D53/$D$57</f>
        <v>0.24155844155844156</v>
      </c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2"/>
    </row>
    <row r="54" spans="2:20">
      <c r="B54" s="69"/>
      <c r="C54" s="333" t="s">
        <v>18</v>
      </c>
      <c r="D54" s="334">
        <f ca="1">F15</f>
        <v>63</v>
      </c>
      <c r="E54" s="335">
        <f ca="1">D54/$D$57</f>
        <v>0.16363636363636364</v>
      </c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2"/>
    </row>
    <row r="55" spans="2:20">
      <c r="B55" s="69"/>
      <c r="C55" s="333" t="s">
        <v>16</v>
      </c>
      <c r="D55" s="334">
        <f ca="1">G15</f>
        <v>100</v>
      </c>
      <c r="E55" s="335">
        <f ca="1">D55/$D$57</f>
        <v>0.25974025974025972</v>
      </c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2"/>
    </row>
    <row r="56" spans="2:20">
      <c r="B56" s="69"/>
      <c r="C56" s="336" t="s">
        <v>25</v>
      </c>
      <c r="D56" s="337">
        <f ca="1">H15</f>
        <v>78</v>
      </c>
      <c r="E56" s="338">
        <f ca="1">D56/$D$57</f>
        <v>0.20259740259740261</v>
      </c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2"/>
    </row>
    <row r="57" spans="2:20">
      <c r="B57" s="69"/>
      <c r="C57" s="339" t="s">
        <v>27</v>
      </c>
      <c r="D57" s="340">
        <f ca="1">SUM(D52:D56)</f>
        <v>385</v>
      </c>
      <c r="E57" s="341">
        <f ca="1">SUM(E52:E56)</f>
        <v>1</v>
      </c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2"/>
    </row>
    <row r="58" spans="2:20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2"/>
    </row>
    <row r="59" spans="2:20">
      <c r="B59" s="69"/>
      <c r="C59" s="327" t="s">
        <v>294</v>
      </c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2"/>
    </row>
    <row r="60" spans="2:20" ht="15.6">
      <c r="B60" s="69"/>
      <c r="C60" s="331" t="s">
        <v>28</v>
      </c>
      <c r="D60" s="332" t="s">
        <v>29</v>
      </c>
      <c r="E60" s="332" t="s">
        <v>11</v>
      </c>
      <c r="F60" s="342"/>
      <c r="G60" s="342"/>
      <c r="H60" s="342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2"/>
    </row>
    <row r="61" spans="2:20">
      <c r="B61" s="69"/>
      <c r="C61" s="333" t="s">
        <v>15</v>
      </c>
      <c r="D61" s="334">
        <f ca="1">D16</f>
        <v>81</v>
      </c>
      <c r="E61" s="335">
        <f ca="1">D61/$D$66</f>
        <v>0.20716112531969311</v>
      </c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2"/>
    </row>
    <row r="62" spans="2:20">
      <c r="B62" s="69"/>
      <c r="C62" s="333" t="s">
        <v>35</v>
      </c>
      <c r="D62" s="334">
        <f ca="1">E16</f>
        <v>98</v>
      </c>
      <c r="E62" s="335">
        <f ca="1">D62/$D$66</f>
        <v>0.2506393861892583</v>
      </c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2"/>
    </row>
    <row r="63" spans="2:20">
      <c r="B63" s="69"/>
      <c r="C63" s="333" t="s">
        <v>18</v>
      </c>
      <c r="D63" s="334">
        <f ca="1">F16</f>
        <v>71</v>
      </c>
      <c r="E63" s="335">
        <f ca="1">D63/$D$66</f>
        <v>0.1815856777493606</v>
      </c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2"/>
    </row>
    <row r="64" spans="2:20">
      <c r="B64" s="69"/>
      <c r="C64" s="333" t="s">
        <v>16</v>
      </c>
      <c r="D64" s="334">
        <f ca="1">G16</f>
        <v>72</v>
      </c>
      <c r="E64" s="335">
        <f ca="1">D64/$D$66</f>
        <v>0.18414322250639387</v>
      </c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2"/>
    </row>
    <row r="65" spans="2:20">
      <c r="B65" s="69"/>
      <c r="C65" s="336" t="s">
        <v>25</v>
      </c>
      <c r="D65" s="337">
        <f ca="1">H16</f>
        <v>69</v>
      </c>
      <c r="E65" s="338">
        <f ca="1">D65/$D$66</f>
        <v>0.17647058823529413</v>
      </c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2"/>
    </row>
    <row r="66" spans="2:20">
      <c r="B66" s="69"/>
      <c r="C66" s="339" t="s">
        <v>27</v>
      </c>
      <c r="D66" s="340">
        <f ca="1">SUM(D61:D65)</f>
        <v>391</v>
      </c>
      <c r="E66" s="341">
        <f ca="1">SUM(E61:E65)</f>
        <v>1</v>
      </c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2"/>
    </row>
    <row r="67" spans="2:20">
      <c r="B67" s="69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2"/>
    </row>
    <row r="68" spans="2:20">
      <c r="B68" s="69"/>
      <c r="C68" s="327" t="s">
        <v>295</v>
      </c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2"/>
    </row>
    <row r="69" spans="2:20">
      <c r="B69" s="69"/>
      <c r="C69" s="331" t="s">
        <v>28</v>
      </c>
      <c r="D69" s="332" t="s">
        <v>29</v>
      </c>
      <c r="E69" s="332" t="s">
        <v>11</v>
      </c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2"/>
    </row>
    <row r="70" spans="2:20">
      <c r="B70" s="69"/>
      <c r="C70" s="333" t="s">
        <v>15</v>
      </c>
      <c r="D70" s="334">
        <f ca="1">D17</f>
        <v>87</v>
      </c>
      <c r="E70" s="335">
        <f ca="1">D70/$D$75</f>
        <v>0.20665083135391923</v>
      </c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2"/>
    </row>
    <row r="71" spans="2:20">
      <c r="B71" s="69"/>
      <c r="C71" s="333" t="s">
        <v>35</v>
      </c>
      <c r="D71" s="334">
        <f ca="1">E17</f>
        <v>88</v>
      </c>
      <c r="E71" s="335">
        <f ca="1">D71/$D$75</f>
        <v>0.20902612826603326</v>
      </c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2"/>
    </row>
    <row r="72" spans="2:20">
      <c r="B72" s="69"/>
      <c r="C72" s="333" t="s">
        <v>18</v>
      </c>
      <c r="D72" s="334">
        <f ca="1">F17</f>
        <v>88</v>
      </c>
      <c r="E72" s="335">
        <f ca="1">D72/$D$75</f>
        <v>0.20902612826603326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2"/>
    </row>
    <row r="73" spans="2:20">
      <c r="B73" s="69"/>
      <c r="C73" s="333" t="s">
        <v>16</v>
      </c>
      <c r="D73" s="334">
        <f ca="1">G17</f>
        <v>68</v>
      </c>
      <c r="E73" s="335">
        <f ca="1">D73/$D$75</f>
        <v>0.16152019002375298</v>
      </c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2"/>
    </row>
    <row r="74" spans="2:20">
      <c r="B74" s="69"/>
      <c r="C74" s="336" t="s">
        <v>25</v>
      </c>
      <c r="D74" s="337">
        <f ca="1">H17</f>
        <v>90</v>
      </c>
      <c r="E74" s="338">
        <f ca="1">D74/$D$75</f>
        <v>0.21377672209026127</v>
      </c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2"/>
    </row>
    <row r="75" spans="2:20">
      <c r="B75" s="69"/>
      <c r="C75" s="339" t="s">
        <v>27</v>
      </c>
      <c r="D75" s="340">
        <f ca="1">SUM(D70:D74)</f>
        <v>421</v>
      </c>
      <c r="E75" s="341">
        <f ca="1">SUM(E70:E74)</f>
        <v>1</v>
      </c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2"/>
    </row>
    <row r="76" spans="2:20">
      <c r="B76" s="69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2"/>
    </row>
    <row r="77" spans="2:20">
      <c r="B77" s="69"/>
      <c r="C77" s="327" t="s">
        <v>296</v>
      </c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2"/>
    </row>
    <row r="78" spans="2:20">
      <c r="B78" s="69"/>
      <c r="C78" s="331" t="s">
        <v>28</v>
      </c>
      <c r="D78" s="332" t="s">
        <v>29</v>
      </c>
      <c r="E78" s="332" t="s">
        <v>11</v>
      </c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2"/>
    </row>
    <row r="79" spans="2:20">
      <c r="B79" s="69"/>
      <c r="C79" s="333" t="s">
        <v>15</v>
      </c>
      <c r="D79" s="334">
        <f ca="1">D18</f>
        <v>79</v>
      </c>
      <c r="E79" s="335">
        <f ca="1">D79/$D$84</f>
        <v>0.18764845605700711</v>
      </c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2"/>
    </row>
    <row r="80" spans="2:20">
      <c r="B80" s="69"/>
      <c r="C80" s="333" t="s">
        <v>35</v>
      </c>
      <c r="D80" s="334">
        <f ca="1">E18</f>
        <v>89</v>
      </c>
      <c r="E80" s="335">
        <f ca="1">D80/$D$84</f>
        <v>0.21140142517814728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2"/>
    </row>
    <row r="81" spans="2:20">
      <c r="B81" s="69"/>
      <c r="C81" s="333" t="s">
        <v>18</v>
      </c>
      <c r="D81" s="334">
        <f ca="1">F18</f>
        <v>95</v>
      </c>
      <c r="E81" s="335">
        <f ca="1">D81/$D$84</f>
        <v>0.22565320665083136</v>
      </c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2"/>
    </row>
    <row r="82" spans="2:20">
      <c r="B82" s="69"/>
      <c r="C82" s="333" t="s">
        <v>16</v>
      </c>
      <c r="D82" s="334">
        <f ca="1">G18</f>
        <v>93</v>
      </c>
      <c r="E82" s="335">
        <f ca="1">D82/$D$84</f>
        <v>0.22090261282660331</v>
      </c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2"/>
    </row>
    <row r="83" spans="2:20">
      <c r="B83" s="69"/>
      <c r="C83" s="336" t="s">
        <v>25</v>
      </c>
      <c r="D83" s="337">
        <f ca="1">H18</f>
        <v>65</v>
      </c>
      <c r="E83" s="335">
        <f ca="1">D83/$D$84</f>
        <v>0.15439429928741091</v>
      </c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2"/>
    </row>
    <row r="84" spans="2:20">
      <c r="B84" s="69"/>
      <c r="C84" s="339" t="s">
        <v>27</v>
      </c>
      <c r="D84" s="340">
        <f ca="1">SUM(D79:D83)</f>
        <v>421</v>
      </c>
      <c r="E84" s="341">
        <f ca="1">SUM(E79:E83)</f>
        <v>0.99999999999999989</v>
      </c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2"/>
    </row>
    <row r="85" spans="2:20"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3"/>
    </row>
  </sheetData>
  <mergeCells count="1">
    <mergeCell ref="B2:I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L81"/>
  <sheetViews>
    <sheetView showGridLines="0" topLeftCell="A58" zoomScale="70" zoomScaleNormal="70" workbookViewId="0">
      <selection activeCell="Z7" sqref="Z7:Z8"/>
    </sheetView>
  </sheetViews>
  <sheetFormatPr defaultRowHeight="14.4"/>
  <cols>
    <col min="1" max="1" width="4.5546875" customWidth="1"/>
    <col min="2" max="2" width="5.44140625" customWidth="1"/>
    <col min="3" max="3" width="13.6640625" bestFit="1" customWidth="1"/>
    <col min="4" max="5" width="8.44140625" bestFit="1" customWidth="1"/>
    <col min="6" max="6" width="7.44140625" bestFit="1" customWidth="1"/>
    <col min="7" max="7" width="11.6640625" bestFit="1" customWidth="1"/>
    <col min="8" max="8" width="8.5546875" bestFit="1" customWidth="1"/>
    <col min="9" max="10" width="8.5546875" customWidth="1"/>
    <col min="11" max="11" width="11.33203125" bestFit="1" customWidth="1"/>
    <col min="14" max="14" width="13.6640625" bestFit="1" customWidth="1"/>
    <col min="27" max="27" width="9.6640625" bestFit="1" customWidth="1"/>
  </cols>
  <sheetData>
    <row r="2" spans="2:38" ht="23.4">
      <c r="B2" s="423" t="s">
        <v>213</v>
      </c>
      <c r="C2" s="423"/>
      <c r="D2" s="423"/>
      <c r="E2" s="423"/>
      <c r="F2" s="423"/>
      <c r="G2" s="423"/>
    </row>
    <row r="3" spans="2:38"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71"/>
    </row>
    <row r="4" spans="2:38" ht="15" customHeight="1">
      <c r="B4" s="326"/>
      <c r="C4" s="3" t="s">
        <v>1</v>
      </c>
      <c r="D4" s="70"/>
      <c r="E4" s="70"/>
      <c r="F4" s="70"/>
      <c r="G4" s="70"/>
      <c r="H4" s="70"/>
      <c r="I4" s="70"/>
      <c r="J4" s="70"/>
      <c r="K4" s="70"/>
      <c r="L4" s="70"/>
      <c r="M4" s="3" t="s">
        <v>2</v>
      </c>
      <c r="N4" s="70"/>
      <c r="O4" s="70"/>
      <c r="P4" s="70"/>
      <c r="Q4" s="70"/>
      <c r="R4" s="70"/>
      <c r="S4" s="70"/>
      <c r="T4" s="70"/>
      <c r="U4" s="70"/>
      <c r="V4" s="70"/>
      <c r="W4" s="72"/>
    </row>
    <row r="5" spans="2:38" ht="15" customHeight="1">
      <c r="B5" s="326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2"/>
    </row>
    <row r="6" spans="2:38" ht="15" customHeight="1">
      <c r="B6" s="326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2"/>
    </row>
    <row r="7" spans="2:38" ht="15" customHeight="1">
      <c r="B7" s="326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2"/>
      <c r="Z7" s="359"/>
      <c r="AA7" s="359"/>
      <c r="AB7" s="359"/>
      <c r="AC7" s="359"/>
      <c r="AD7" s="359"/>
      <c r="AE7" s="359"/>
      <c r="AF7" s="359"/>
      <c r="AG7" s="359"/>
      <c r="AH7" s="359"/>
      <c r="AI7" s="359"/>
      <c r="AJ7" s="359"/>
      <c r="AK7" s="359"/>
      <c r="AL7" s="359"/>
    </row>
    <row r="8" spans="2:38" ht="15" customHeight="1">
      <c r="B8" s="326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2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</row>
    <row r="9" spans="2:38"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2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</row>
    <row r="10" spans="2:38">
      <c r="B10" s="69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2"/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  <c r="AJ10" s="359"/>
      <c r="AK10" s="359"/>
      <c r="AL10" s="359"/>
    </row>
    <row r="11" spans="2:38"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2"/>
      <c r="Z11" s="359"/>
      <c r="AA11" s="359"/>
      <c r="AB11" s="359"/>
      <c r="AC11" s="359"/>
      <c r="AD11" s="359"/>
      <c r="AE11" s="359"/>
      <c r="AF11" s="359"/>
      <c r="AG11" s="359"/>
      <c r="AH11" s="359"/>
      <c r="AI11" s="359"/>
      <c r="AJ11" s="359"/>
      <c r="AK11" s="359"/>
      <c r="AL11" s="359"/>
    </row>
    <row r="12" spans="2:38"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2"/>
      <c r="Z12" s="359"/>
      <c r="AA12" s="359"/>
      <c r="AB12" s="359"/>
      <c r="AC12" s="359"/>
      <c r="AD12" s="359"/>
      <c r="AE12" s="359"/>
      <c r="AF12" s="359"/>
      <c r="AG12" s="359"/>
      <c r="AH12" s="359"/>
      <c r="AI12" s="359"/>
      <c r="AJ12" s="359"/>
      <c r="AK12" s="359"/>
      <c r="AL12" s="359"/>
    </row>
    <row r="13" spans="2:38">
      <c r="B13" s="69"/>
      <c r="C13" s="207" t="s">
        <v>181</v>
      </c>
      <c r="D13" s="207" t="s">
        <v>90</v>
      </c>
      <c r="E13" s="207" t="s">
        <v>146</v>
      </c>
      <c r="F13" s="207" t="s">
        <v>98</v>
      </c>
      <c r="G13" s="207" t="s">
        <v>85</v>
      </c>
      <c r="H13" s="207" t="s">
        <v>94</v>
      </c>
      <c r="I13" s="207" t="s">
        <v>192</v>
      </c>
      <c r="J13" s="207" t="s">
        <v>99</v>
      </c>
      <c r="K13" s="207" t="s">
        <v>27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2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</row>
    <row r="14" spans="2:38">
      <c r="B14" s="69"/>
      <c r="C14" s="327" t="s">
        <v>290</v>
      </c>
      <c r="D14" s="328">
        <f ca="1">RANDBETWEEN(50,100)</f>
        <v>70</v>
      </c>
      <c r="E14" s="328">
        <f t="shared" ref="E14:J20" ca="1" si="0">RANDBETWEEN(50,100)</f>
        <v>87</v>
      </c>
      <c r="F14" s="328">
        <f t="shared" ca="1" si="0"/>
        <v>64</v>
      </c>
      <c r="G14" s="328">
        <f t="shared" ca="1" si="0"/>
        <v>87</v>
      </c>
      <c r="H14" s="328">
        <f t="shared" ca="1" si="0"/>
        <v>75</v>
      </c>
      <c r="I14" s="328">
        <f t="shared" ca="1" si="0"/>
        <v>75</v>
      </c>
      <c r="J14" s="328">
        <f t="shared" ca="1" si="0"/>
        <v>74</v>
      </c>
      <c r="K14" s="329">
        <f ca="1">SUM(D14:H14)</f>
        <v>383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2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59"/>
      <c r="AL14" s="359"/>
    </row>
    <row r="15" spans="2:38">
      <c r="B15" s="69"/>
      <c r="C15" s="327" t="s">
        <v>291</v>
      </c>
      <c r="D15" s="328">
        <f t="shared" ref="D15:D20" ca="1" si="1">RANDBETWEEN(50,100)</f>
        <v>75</v>
      </c>
      <c r="E15" s="328">
        <f t="shared" ca="1" si="0"/>
        <v>78</v>
      </c>
      <c r="F15" s="328">
        <f t="shared" ca="1" si="0"/>
        <v>94</v>
      </c>
      <c r="G15" s="328">
        <f t="shared" ca="1" si="0"/>
        <v>78</v>
      </c>
      <c r="H15" s="328">
        <f t="shared" ca="1" si="0"/>
        <v>77</v>
      </c>
      <c r="I15" s="328">
        <f t="shared" ca="1" si="0"/>
        <v>84</v>
      </c>
      <c r="J15" s="328">
        <f t="shared" ca="1" si="0"/>
        <v>55</v>
      </c>
      <c r="K15" s="329">
        <f t="shared" ref="K15:K20" ca="1" si="2">SUM(D15:H15)</f>
        <v>402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2"/>
      <c r="Z15" s="252"/>
      <c r="AA15" s="252"/>
      <c r="AB15" s="252"/>
      <c r="AC15" s="252"/>
      <c r="AD15" s="252"/>
      <c r="AE15" s="252"/>
      <c r="AF15" s="252"/>
      <c r="AG15" s="252"/>
      <c r="AH15" s="252"/>
      <c r="AI15" s="359"/>
      <c r="AJ15" s="359"/>
      <c r="AK15" s="359"/>
      <c r="AL15" s="359"/>
    </row>
    <row r="16" spans="2:38">
      <c r="B16" s="69"/>
      <c r="C16" s="327" t="s">
        <v>292</v>
      </c>
      <c r="D16" s="328">
        <f t="shared" ca="1" si="1"/>
        <v>92</v>
      </c>
      <c r="E16" s="328">
        <f t="shared" ca="1" si="0"/>
        <v>60</v>
      </c>
      <c r="F16" s="328">
        <f t="shared" ca="1" si="0"/>
        <v>84</v>
      </c>
      <c r="G16" s="328">
        <f t="shared" ca="1" si="0"/>
        <v>72</v>
      </c>
      <c r="H16" s="328">
        <f t="shared" ca="1" si="0"/>
        <v>98</v>
      </c>
      <c r="I16" s="328">
        <f t="shared" ca="1" si="0"/>
        <v>68</v>
      </c>
      <c r="J16" s="328">
        <f t="shared" ca="1" si="0"/>
        <v>89</v>
      </c>
      <c r="K16" s="329">
        <f t="shared" ca="1" si="2"/>
        <v>406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2"/>
      <c r="Z16" s="252"/>
      <c r="AA16" s="252"/>
      <c r="AB16" s="252"/>
      <c r="AC16" s="252"/>
      <c r="AD16" s="252"/>
      <c r="AE16" s="252"/>
      <c r="AF16" s="252"/>
      <c r="AG16" s="252"/>
      <c r="AH16" s="252"/>
      <c r="AI16" s="359"/>
      <c r="AJ16" s="359"/>
      <c r="AK16" s="359"/>
      <c r="AL16" s="359"/>
    </row>
    <row r="17" spans="2:38">
      <c r="B17" s="69"/>
      <c r="C17" s="327" t="s">
        <v>293</v>
      </c>
      <c r="D17" s="328">
        <f t="shared" ca="1" si="1"/>
        <v>90</v>
      </c>
      <c r="E17" s="328">
        <f t="shared" ca="1" si="0"/>
        <v>94</v>
      </c>
      <c r="F17" s="328">
        <f t="shared" ca="1" si="0"/>
        <v>92</v>
      </c>
      <c r="G17" s="328">
        <f t="shared" ca="1" si="0"/>
        <v>80</v>
      </c>
      <c r="H17" s="328">
        <f t="shared" ca="1" si="0"/>
        <v>90</v>
      </c>
      <c r="I17" s="328">
        <f t="shared" ca="1" si="0"/>
        <v>62</v>
      </c>
      <c r="J17" s="328">
        <f t="shared" ca="1" si="0"/>
        <v>91</v>
      </c>
      <c r="K17" s="329">
        <f t="shared" ca="1" si="2"/>
        <v>446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2"/>
      <c r="Z17" s="252"/>
      <c r="AA17" s="252"/>
      <c r="AB17" s="252"/>
      <c r="AC17" s="252"/>
      <c r="AD17" s="252"/>
      <c r="AE17" s="252"/>
      <c r="AF17" s="252"/>
      <c r="AG17" s="252"/>
      <c r="AH17" s="252"/>
      <c r="AI17" s="359"/>
      <c r="AJ17" s="359"/>
      <c r="AK17" s="359"/>
      <c r="AL17" s="359"/>
    </row>
    <row r="18" spans="2:38" ht="24">
      <c r="B18" s="69"/>
      <c r="C18" s="327" t="s">
        <v>294</v>
      </c>
      <c r="D18" s="328">
        <f t="shared" ca="1" si="1"/>
        <v>58</v>
      </c>
      <c r="E18" s="328">
        <f t="shared" ca="1" si="0"/>
        <v>71</v>
      </c>
      <c r="F18" s="328">
        <f t="shared" ca="1" si="0"/>
        <v>65</v>
      </c>
      <c r="G18" s="328">
        <f t="shared" ca="1" si="0"/>
        <v>72</v>
      </c>
      <c r="H18" s="328">
        <f t="shared" ca="1" si="0"/>
        <v>51</v>
      </c>
      <c r="I18" s="328">
        <f t="shared" ca="1" si="0"/>
        <v>90</v>
      </c>
      <c r="J18" s="328">
        <f t="shared" ca="1" si="0"/>
        <v>58</v>
      </c>
      <c r="K18" s="329">
        <f t="shared" ca="1" si="2"/>
        <v>317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2"/>
      <c r="Z18" s="252"/>
      <c r="AA18" s="252"/>
      <c r="AB18" s="360" t="s">
        <v>90</v>
      </c>
      <c r="AC18" s="360" t="s">
        <v>146</v>
      </c>
      <c r="AD18" s="360" t="s">
        <v>98</v>
      </c>
      <c r="AE18" s="360" t="s">
        <v>85</v>
      </c>
      <c r="AF18" s="360" t="s">
        <v>94</v>
      </c>
      <c r="AG18" s="360" t="s">
        <v>192</v>
      </c>
      <c r="AH18" s="360" t="s">
        <v>99</v>
      </c>
      <c r="AI18" s="359"/>
      <c r="AJ18" s="359"/>
      <c r="AK18" s="359"/>
      <c r="AL18" s="359"/>
    </row>
    <row r="19" spans="2:38">
      <c r="B19" s="69"/>
      <c r="C19" s="327" t="s">
        <v>295</v>
      </c>
      <c r="D19" s="328">
        <f t="shared" ca="1" si="1"/>
        <v>76</v>
      </c>
      <c r="E19" s="328">
        <f t="shared" ca="1" si="0"/>
        <v>92</v>
      </c>
      <c r="F19" s="328">
        <f t="shared" ca="1" si="0"/>
        <v>97</v>
      </c>
      <c r="G19" s="328">
        <f t="shared" ca="1" si="0"/>
        <v>82</v>
      </c>
      <c r="H19" s="328">
        <f t="shared" ca="1" si="0"/>
        <v>62</v>
      </c>
      <c r="I19" s="328">
        <f t="shared" ca="1" si="0"/>
        <v>78</v>
      </c>
      <c r="J19" s="328">
        <f t="shared" ca="1" si="0"/>
        <v>87</v>
      </c>
      <c r="K19" s="329">
        <f t="shared" ca="1" si="2"/>
        <v>409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2"/>
      <c r="Z19" s="252"/>
      <c r="AA19" s="361">
        <v>41691</v>
      </c>
      <c r="AB19" s="252">
        <v>10</v>
      </c>
      <c r="AC19" s="252">
        <v>2</v>
      </c>
      <c r="AD19" s="252">
        <v>2</v>
      </c>
      <c r="AE19" s="252">
        <v>3</v>
      </c>
      <c r="AF19" s="252">
        <v>1</v>
      </c>
      <c r="AG19" s="252">
        <v>1</v>
      </c>
      <c r="AH19" s="252">
        <v>1</v>
      </c>
      <c r="AI19" s="359"/>
      <c r="AJ19" s="359"/>
      <c r="AK19" s="359"/>
      <c r="AL19" s="359"/>
    </row>
    <row r="20" spans="2:38">
      <c r="B20" s="69"/>
      <c r="C20" s="327" t="s">
        <v>296</v>
      </c>
      <c r="D20" s="328">
        <f t="shared" ca="1" si="1"/>
        <v>80</v>
      </c>
      <c r="E20" s="328">
        <f t="shared" ca="1" si="0"/>
        <v>66</v>
      </c>
      <c r="F20" s="328">
        <f t="shared" ca="1" si="0"/>
        <v>92</v>
      </c>
      <c r="G20" s="328">
        <f t="shared" ca="1" si="0"/>
        <v>77</v>
      </c>
      <c r="H20" s="328">
        <f t="shared" ca="1" si="0"/>
        <v>94</v>
      </c>
      <c r="I20" s="328">
        <f t="shared" ca="1" si="0"/>
        <v>75</v>
      </c>
      <c r="J20" s="328">
        <f t="shared" ca="1" si="0"/>
        <v>53</v>
      </c>
      <c r="K20" s="329">
        <f t="shared" ca="1" si="2"/>
        <v>409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2"/>
      <c r="Z20" s="252"/>
      <c r="AA20" s="361">
        <v>41692</v>
      </c>
      <c r="AB20" s="252">
        <v>11</v>
      </c>
      <c r="AC20" s="252">
        <v>3</v>
      </c>
      <c r="AD20" s="252">
        <v>2</v>
      </c>
      <c r="AE20" s="252">
        <v>2</v>
      </c>
      <c r="AF20" s="252">
        <v>0</v>
      </c>
      <c r="AG20" s="252">
        <v>2</v>
      </c>
      <c r="AH20" s="252">
        <v>2</v>
      </c>
      <c r="AI20" s="359"/>
      <c r="AJ20" s="359"/>
      <c r="AK20" s="359"/>
      <c r="AL20" s="359"/>
    </row>
    <row r="21" spans="2:38"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2"/>
      <c r="Z21" s="252"/>
      <c r="AA21" s="361">
        <v>41693</v>
      </c>
      <c r="AB21" s="252">
        <v>10</v>
      </c>
      <c r="AC21" s="252">
        <v>5</v>
      </c>
      <c r="AD21" s="252">
        <v>3</v>
      </c>
      <c r="AE21" s="252">
        <v>2</v>
      </c>
      <c r="AF21" s="252">
        <v>0</v>
      </c>
      <c r="AG21" s="252">
        <v>0</v>
      </c>
      <c r="AH21" s="252">
        <v>5</v>
      </c>
      <c r="AI21" s="359"/>
      <c r="AJ21" s="359"/>
      <c r="AK21" s="359"/>
      <c r="AL21" s="359"/>
    </row>
    <row r="22" spans="2:38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  <c r="Z22" s="252"/>
      <c r="AA22" s="361">
        <v>41694</v>
      </c>
      <c r="AB22" s="252">
        <v>10</v>
      </c>
      <c r="AC22" s="252">
        <v>6</v>
      </c>
      <c r="AD22" s="252">
        <v>5</v>
      </c>
      <c r="AE22" s="252">
        <v>3</v>
      </c>
      <c r="AF22" s="252">
        <v>1</v>
      </c>
      <c r="AG22" s="252">
        <v>2</v>
      </c>
      <c r="AH22" s="252">
        <v>9</v>
      </c>
      <c r="AI22" s="359"/>
      <c r="AJ22" s="359"/>
      <c r="AK22" s="359"/>
      <c r="AL22" s="359"/>
    </row>
    <row r="23" spans="2:38" ht="23.4">
      <c r="B23" s="67"/>
      <c r="C23" s="469" t="s">
        <v>214</v>
      </c>
      <c r="D23" s="469"/>
      <c r="E23" s="469"/>
      <c r="F23" s="469"/>
      <c r="G23" s="469"/>
      <c r="H23" s="469"/>
      <c r="I23" s="469"/>
      <c r="J23" s="469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2"/>
      <c r="Z23" s="252"/>
      <c r="AA23" s="361">
        <v>41695</v>
      </c>
      <c r="AB23" s="252">
        <v>9</v>
      </c>
      <c r="AC23" s="252">
        <v>5</v>
      </c>
      <c r="AD23" s="252">
        <v>2</v>
      </c>
      <c r="AE23" s="252">
        <v>2</v>
      </c>
      <c r="AF23" s="252">
        <v>2</v>
      </c>
      <c r="AG23" s="252">
        <v>8</v>
      </c>
      <c r="AH23" s="252">
        <v>10</v>
      </c>
      <c r="AI23" s="359"/>
      <c r="AJ23" s="359"/>
      <c r="AK23" s="359"/>
      <c r="AL23" s="359"/>
    </row>
    <row r="24" spans="2:38"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2"/>
      <c r="Z24" s="252"/>
      <c r="AA24" s="361">
        <v>41696</v>
      </c>
      <c r="AB24" s="252">
        <v>9</v>
      </c>
      <c r="AC24" s="252">
        <v>4</v>
      </c>
      <c r="AD24" s="252">
        <v>3</v>
      </c>
      <c r="AE24" s="252">
        <v>2</v>
      </c>
      <c r="AF24" s="252">
        <v>0</v>
      </c>
      <c r="AG24" s="252">
        <v>2</v>
      </c>
      <c r="AH24" s="252">
        <v>12</v>
      </c>
      <c r="AI24" s="359"/>
      <c r="AJ24" s="359"/>
      <c r="AK24" s="359"/>
      <c r="AL24" s="359"/>
    </row>
    <row r="25" spans="2:38">
      <c r="B25" s="69"/>
      <c r="C25" s="327" t="s">
        <v>290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327" t="s">
        <v>291</v>
      </c>
      <c r="O25" s="70"/>
      <c r="P25" s="70"/>
      <c r="Q25" s="70"/>
      <c r="R25" s="70"/>
      <c r="S25" s="70"/>
      <c r="T25" s="70"/>
      <c r="U25" s="70"/>
      <c r="V25" s="70"/>
      <c r="W25" s="72"/>
      <c r="Z25" s="252"/>
      <c r="AA25" s="361">
        <v>41697</v>
      </c>
      <c r="AB25" s="252">
        <v>8</v>
      </c>
      <c r="AC25" s="252">
        <v>5</v>
      </c>
      <c r="AD25" s="252">
        <v>2</v>
      </c>
      <c r="AE25" s="252">
        <v>3</v>
      </c>
      <c r="AF25" s="252">
        <v>2</v>
      </c>
      <c r="AG25" s="252">
        <v>3</v>
      </c>
      <c r="AH25" s="252">
        <v>14</v>
      </c>
      <c r="AI25" s="359"/>
      <c r="AJ25" s="359"/>
      <c r="AK25" s="359"/>
      <c r="AL25" s="359"/>
    </row>
    <row r="26" spans="2:38"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2"/>
      <c r="Z26" s="252"/>
      <c r="AA26" s="361">
        <v>41698</v>
      </c>
      <c r="AB26" s="252">
        <v>9</v>
      </c>
      <c r="AC26" s="252">
        <v>4</v>
      </c>
      <c r="AD26" s="252">
        <v>2</v>
      </c>
      <c r="AE26" s="252">
        <v>2</v>
      </c>
      <c r="AF26" s="252">
        <v>0</v>
      </c>
      <c r="AG26" s="252">
        <v>2</v>
      </c>
      <c r="AH26" s="252">
        <v>16</v>
      </c>
      <c r="AI26" s="359"/>
      <c r="AJ26" s="359"/>
      <c r="AK26" s="359"/>
      <c r="AL26" s="359"/>
    </row>
    <row r="27" spans="2:38"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2"/>
      <c r="Z27" s="252"/>
      <c r="AA27" s="361">
        <v>41699</v>
      </c>
      <c r="AB27" s="252">
        <v>8</v>
      </c>
      <c r="AC27" s="252">
        <v>6</v>
      </c>
      <c r="AD27" s="252">
        <v>3</v>
      </c>
      <c r="AE27" s="252">
        <v>3</v>
      </c>
      <c r="AF27" s="252">
        <v>0</v>
      </c>
      <c r="AG27" s="252">
        <v>1</v>
      </c>
      <c r="AH27" s="252">
        <v>18</v>
      </c>
      <c r="AI27" s="359"/>
      <c r="AJ27" s="359"/>
      <c r="AK27" s="359"/>
      <c r="AL27" s="359"/>
    </row>
    <row r="28" spans="2:38"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2"/>
      <c r="Z28" s="252"/>
      <c r="AA28" s="361">
        <v>41700</v>
      </c>
      <c r="AB28" s="252">
        <v>7</v>
      </c>
      <c r="AC28" s="252">
        <v>5</v>
      </c>
      <c r="AD28" s="252">
        <v>2</v>
      </c>
      <c r="AE28" s="252">
        <v>1</v>
      </c>
      <c r="AF28" s="252">
        <v>2</v>
      </c>
      <c r="AG28" s="252">
        <v>1</v>
      </c>
      <c r="AH28" s="252">
        <v>25</v>
      </c>
      <c r="AI28" s="359"/>
      <c r="AJ28" s="359"/>
      <c r="AK28" s="359"/>
      <c r="AL28" s="359"/>
    </row>
    <row r="29" spans="2:38"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2"/>
      <c r="Z29" s="252"/>
      <c r="AA29" s="252"/>
      <c r="AB29" s="252"/>
      <c r="AC29" s="252"/>
      <c r="AD29" s="252"/>
      <c r="AE29" s="252"/>
      <c r="AF29" s="252"/>
      <c r="AG29" s="252"/>
      <c r="AH29" s="252"/>
      <c r="AI29" s="359"/>
      <c r="AJ29" s="359"/>
      <c r="AK29" s="359"/>
      <c r="AL29" s="359"/>
    </row>
    <row r="30" spans="2:38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2"/>
      <c r="Z30" s="252"/>
      <c r="AA30" s="252"/>
      <c r="AB30" s="252"/>
      <c r="AC30" s="252"/>
      <c r="AD30" s="252"/>
      <c r="AE30" s="252"/>
      <c r="AF30" s="252"/>
      <c r="AG30" s="252"/>
      <c r="AH30" s="252"/>
      <c r="AI30" s="359"/>
      <c r="AJ30" s="359"/>
      <c r="AK30" s="359"/>
      <c r="AL30" s="359"/>
    </row>
    <row r="31" spans="2:38"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2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</row>
    <row r="32" spans="2:38"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2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59"/>
      <c r="AL32" s="359"/>
    </row>
    <row r="33" spans="2:38"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2"/>
      <c r="Z33" s="359"/>
      <c r="AA33" s="359"/>
      <c r="AB33" s="359"/>
      <c r="AC33" s="359"/>
      <c r="AD33" s="359"/>
      <c r="AE33" s="359"/>
      <c r="AF33" s="359"/>
      <c r="AG33" s="359"/>
      <c r="AH33" s="359"/>
      <c r="AI33" s="359"/>
      <c r="AJ33" s="359"/>
      <c r="AK33" s="359"/>
      <c r="AL33" s="359"/>
    </row>
    <row r="34" spans="2:38"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2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  <c r="AJ34" s="359"/>
      <c r="AK34" s="359"/>
      <c r="AL34" s="359"/>
    </row>
    <row r="35" spans="2:38"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2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</row>
    <row r="36" spans="2:38">
      <c r="B36" s="6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2"/>
      <c r="Z36" s="359"/>
      <c r="AA36" s="359"/>
      <c r="AB36" s="359"/>
      <c r="AC36" s="359"/>
      <c r="AD36" s="359"/>
      <c r="AE36" s="359"/>
      <c r="AF36" s="359"/>
      <c r="AG36" s="359"/>
      <c r="AH36" s="359"/>
      <c r="AI36" s="359"/>
      <c r="AJ36" s="359"/>
      <c r="AK36" s="359"/>
      <c r="AL36" s="359"/>
    </row>
    <row r="37" spans="2:38">
      <c r="B37" s="69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2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</row>
    <row r="38" spans="2:38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2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359"/>
      <c r="AL38" s="359"/>
    </row>
    <row r="39" spans="2:38">
      <c r="B39" s="69"/>
      <c r="C39" s="327" t="s">
        <v>292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327" t="s">
        <v>293</v>
      </c>
      <c r="O39" s="70"/>
      <c r="P39" s="70"/>
      <c r="Q39" s="70"/>
      <c r="R39" s="70"/>
      <c r="S39" s="70"/>
      <c r="T39" s="70"/>
      <c r="U39" s="70"/>
      <c r="V39" s="70"/>
      <c r="W39" s="72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59"/>
      <c r="AK39" s="359"/>
      <c r="AL39" s="359"/>
    </row>
    <row r="40" spans="2:38">
      <c r="B40" s="69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2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359"/>
      <c r="AL40" s="359"/>
    </row>
    <row r="41" spans="2:38">
      <c r="B41" s="69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2"/>
      <c r="Z41" s="359"/>
      <c r="AA41" s="359"/>
      <c r="AB41" s="359"/>
      <c r="AC41" s="359"/>
      <c r="AD41" s="359"/>
      <c r="AE41" s="359"/>
      <c r="AF41" s="359"/>
      <c r="AG41" s="359"/>
      <c r="AH41" s="359"/>
      <c r="AI41" s="359"/>
      <c r="AJ41" s="359"/>
      <c r="AK41" s="359"/>
      <c r="AL41" s="359"/>
    </row>
    <row r="42" spans="2:38">
      <c r="B42" s="69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2"/>
      <c r="Z42" s="359"/>
      <c r="AA42" s="359"/>
      <c r="AB42" s="359"/>
      <c r="AC42" s="359"/>
      <c r="AD42" s="359"/>
      <c r="AE42" s="359"/>
      <c r="AF42" s="359"/>
      <c r="AG42" s="359"/>
      <c r="AH42" s="359"/>
      <c r="AI42" s="359"/>
      <c r="AJ42" s="359"/>
      <c r="AK42" s="359"/>
      <c r="AL42" s="359"/>
    </row>
    <row r="43" spans="2:38"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2"/>
    </row>
    <row r="44" spans="2:38"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2"/>
    </row>
    <row r="45" spans="2:38"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2"/>
    </row>
    <row r="46" spans="2:38">
      <c r="B46" s="6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2"/>
    </row>
    <row r="47" spans="2:38">
      <c r="B47" s="6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2"/>
    </row>
    <row r="48" spans="2:38">
      <c r="B48" s="69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2"/>
    </row>
    <row r="49" spans="2:23">
      <c r="B49" s="69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2"/>
    </row>
    <row r="50" spans="2:23">
      <c r="B50" s="69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2"/>
    </row>
    <row r="51" spans="2:23">
      <c r="B51" s="69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2"/>
    </row>
    <row r="52" spans="2:23">
      <c r="B52" s="69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2"/>
    </row>
    <row r="53" spans="2:23">
      <c r="B53" s="69"/>
      <c r="C53" s="327" t="s">
        <v>294</v>
      </c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327" t="s">
        <v>295</v>
      </c>
      <c r="O53" s="70"/>
      <c r="P53" s="70"/>
      <c r="Q53" s="70"/>
      <c r="R53" s="70"/>
      <c r="S53" s="70"/>
      <c r="T53" s="70"/>
      <c r="U53" s="70"/>
      <c r="V53" s="70"/>
      <c r="W53" s="72"/>
    </row>
    <row r="54" spans="2:23">
      <c r="B54" s="69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2"/>
    </row>
    <row r="55" spans="2:23">
      <c r="B55" s="69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2"/>
    </row>
    <row r="56" spans="2:23">
      <c r="B56" s="69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2"/>
    </row>
    <row r="57" spans="2:23">
      <c r="B57" s="69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2"/>
    </row>
    <row r="58" spans="2:23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2"/>
    </row>
    <row r="59" spans="2:23">
      <c r="B59" s="69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2"/>
    </row>
    <row r="60" spans="2:23">
      <c r="B60" s="69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2"/>
    </row>
    <row r="61" spans="2:23"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2"/>
    </row>
    <row r="62" spans="2:23">
      <c r="B62" s="69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2"/>
    </row>
    <row r="63" spans="2:23">
      <c r="B63" s="69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2"/>
    </row>
    <row r="64" spans="2:23"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2"/>
    </row>
    <row r="65" spans="2:23">
      <c r="B65" s="69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2"/>
    </row>
    <row r="66" spans="2:23"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2"/>
    </row>
    <row r="67" spans="2:23">
      <c r="B67" s="69"/>
      <c r="C67" s="327" t="s">
        <v>296</v>
      </c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2"/>
    </row>
    <row r="68" spans="2:23">
      <c r="B68" s="69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2"/>
    </row>
    <row r="69" spans="2:23">
      <c r="B69" s="69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2"/>
    </row>
    <row r="70" spans="2:23">
      <c r="B70" s="69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2"/>
    </row>
    <row r="71" spans="2:23">
      <c r="B71" s="69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2"/>
    </row>
    <row r="72" spans="2:23">
      <c r="B72" s="69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2"/>
    </row>
    <row r="73" spans="2:23">
      <c r="B73" s="69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2"/>
    </row>
    <row r="74" spans="2:23">
      <c r="B74" s="69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2"/>
    </row>
    <row r="75" spans="2:23">
      <c r="B75" s="69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2"/>
    </row>
    <row r="76" spans="2:23">
      <c r="B76" s="69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2"/>
    </row>
    <row r="77" spans="2:23"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2"/>
    </row>
    <row r="78" spans="2:23">
      <c r="B78" s="69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2"/>
    </row>
    <row r="79" spans="2:23">
      <c r="B79" s="69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2"/>
    </row>
    <row r="80" spans="2:23">
      <c r="B80" s="69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2"/>
    </row>
    <row r="81" spans="2:23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3"/>
    </row>
  </sheetData>
  <mergeCells count="2">
    <mergeCell ref="C23:J23"/>
    <mergeCell ref="B2:G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74"/>
  <sheetViews>
    <sheetView showGridLines="0" zoomScale="90" zoomScaleNormal="90" workbookViewId="0">
      <selection activeCell="J5" sqref="J5"/>
    </sheetView>
  </sheetViews>
  <sheetFormatPr defaultRowHeight="14.4"/>
  <cols>
    <col min="1" max="1" width="4" style="28" customWidth="1"/>
    <col min="2" max="2" width="4" customWidth="1"/>
    <col min="3" max="3" width="13.5546875" customWidth="1"/>
    <col min="4" max="4" width="15.6640625" customWidth="1"/>
    <col min="5" max="5" width="3.6640625" customWidth="1"/>
    <col min="6" max="6" width="15.88671875" customWidth="1"/>
    <col min="7" max="7" width="3.6640625" customWidth="1"/>
    <col min="8" max="8" width="10.33203125" customWidth="1"/>
    <col min="10" max="10" width="17.88671875" customWidth="1"/>
    <col min="11" max="11" width="15.6640625" customWidth="1"/>
    <col min="12" max="12" width="3.6640625" customWidth="1"/>
    <col min="13" max="13" width="15.6640625" customWidth="1"/>
    <col min="14" max="14" width="3.6640625" customWidth="1"/>
    <col min="15" max="15" width="15.6640625" customWidth="1"/>
    <col min="16" max="16" width="3.6640625" customWidth="1"/>
    <col min="17" max="17" width="12.88671875" customWidth="1"/>
    <col min="18" max="18" width="6.109375" customWidth="1"/>
    <col min="19" max="19" width="12.33203125" style="28" bestFit="1" customWidth="1"/>
    <col min="20" max="20" width="6.109375" style="28" customWidth="1"/>
    <col min="21" max="21" width="7.6640625" style="28" customWidth="1"/>
    <col min="22" max="22" width="6.44140625" style="28" customWidth="1"/>
    <col min="23" max="23" width="10" style="28" customWidth="1"/>
    <col min="24" max="24" width="10.33203125" style="28" bestFit="1" customWidth="1"/>
    <col min="25" max="43" width="9.109375" style="28"/>
  </cols>
  <sheetData>
    <row r="1" spans="2:23" s="28" customFormat="1" ht="6.75" customHeight="1"/>
    <row r="2" spans="2:23" s="28" customFormat="1" ht="23.4">
      <c r="B2" s="423" t="s">
        <v>133</v>
      </c>
      <c r="C2" s="423"/>
      <c r="D2" s="423"/>
      <c r="E2" s="423"/>
      <c r="F2" s="423"/>
    </row>
    <row r="3" spans="2:23" ht="14.25" customHeight="1">
      <c r="B3" s="472"/>
      <c r="C3" s="473"/>
      <c r="D3" s="473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71"/>
    </row>
    <row r="4" spans="2:23" ht="16.5" customHeight="1">
      <c r="B4" s="216"/>
      <c r="C4" s="2" t="s">
        <v>1</v>
      </c>
      <c r="D4" s="215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2"/>
    </row>
    <row r="5" spans="2:23" ht="16.5" customHeight="1">
      <c r="B5" s="216"/>
      <c r="C5" s="247"/>
      <c r="D5" s="215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2"/>
    </row>
    <row r="6" spans="2:23" ht="16.5" customHeight="1">
      <c r="B6" s="216"/>
      <c r="C6" s="247"/>
      <c r="D6" s="215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2"/>
    </row>
    <row r="7" spans="2:23" ht="16.5" customHeight="1">
      <c r="B7" s="216"/>
      <c r="C7" s="247"/>
      <c r="D7" s="215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2"/>
    </row>
    <row r="8" spans="2:23" ht="16.5" customHeight="1">
      <c r="B8" s="216"/>
      <c r="C8" s="247"/>
      <c r="D8" s="215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2"/>
    </row>
    <row r="9" spans="2:23" ht="11.25" customHeight="1"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2"/>
    </row>
    <row r="10" spans="2:23" ht="43.5" customHeight="1">
      <c r="B10" s="69"/>
      <c r="C10" s="217" t="s">
        <v>242</v>
      </c>
      <c r="D10" s="470" t="s">
        <v>102</v>
      </c>
      <c r="E10" s="474"/>
      <c r="F10" s="470" t="s">
        <v>103</v>
      </c>
      <c r="G10" s="471"/>
      <c r="H10" s="218" t="s">
        <v>104</v>
      </c>
      <c r="I10" s="70"/>
      <c r="J10" s="217" t="s">
        <v>243</v>
      </c>
      <c r="K10" s="470" t="s">
        <v>105</v>
      </c>
      <c r="L10" s="474"/>
      <c r="M10" s="470" t="s">
        <v>106</v>
      </c>
      <c r="N10" s="471"/>
      <c r="O10" s="470" t="s">
        <v>107</v>
      </c>
      <c r="P10" s="471"/>
      <c r="Q10" s="218" t="s">
        <v>104</v>
      </c>
      <c r="R10" s="72"/>
      <c r="S10" s="222"/>
      <c r="T10" s="222"/>
      <c r="U10" s="222"/>
      <c r="V10" s="222"/>
      <c r="W10" s="222"/>
    </row>
    <row r="11" spans="2:23">
      <c r="B11" s="69"/>
      <c r="C11" s="480" t="s">
        <v>108</v>
      </c>
      <c r="D11" s="475"/>
      <c r="E11" s="219">
        <v>1</v>
      </c>
      <c r="F11" s="475"/>
      <c r="G11" s="219">
        <v>4</v>
      </c>
      <c r="H11" s="481" t="s">
        <v>109</v>
      </c>
      <c r="I11" s="70"/>
      <c r="J11" s="480" t="s">
        <v>108</v>
      </c>
      <c r="K11" s="475"/>
      <c r="L11" s="219">
        <v>5</v>
      </c>
      <c r="M11" s="475"/>
      <c r="N11" s="219">
        <v>1</v>
      </c>
      <c r="O11" s="475"/>
      <c r="P11" s="219">
        <v>1</v>
      </c>
      <c r="Q11" s="477" t="s">
        <v>110</v>
      </c>
      <c r="R11" s="72"/>
      <c r="S11" s="222"/>
      <c r="T11" s="224">
        <f>E11*1</f>
        <v>1</v>
      </c>
      <c r="U11" s="224">
        <f>G11*1</f>
        <v>4</v>
      </c>
      <c r="V11" s="222"/>
      <c r="W11" s="222"/>
    </row>
    <row r="12" spans="2:23">
      <c r="B12" s="69"/>
      <c r="C12" s="480"/>
      <c r="D12" s="475"/>
      <c r="E12" s="220" t="s">
        <v>111</v>
      </c>
      <c r="F12" s="475"/>
      <c r="G12" s="220" t="s">
        <v>111</v>
      </c>
      <c r="H12" s="481"/>
      <c r="I12" s="70"/>
      <c r="J12" s="480"/>
      <c r="K12" s="475"/>
      <c r="L12" s="220" t="s">
        <v>111</v>
      </c>
      <c r="M12" s="475"/>
      <c r="N12" s="220" t="s">
        <v>111</v>
      </c>
      <c r="O12" s="475"/>
      <c r="P12" s="220" t="s">
        <v>111</v>
      </c>
      <c r="Q12" s="477"/>
      <c r="R12" s="72"/>
      <c r="S12" s="222"/>
      <c r="T12" s="224">
        <f>E13-E11</f>
        <v>19</v>
      </c>
      <c r="U12" s="224">
        <f>G13-G11</f>
        <v>6</v>
      </c>
      <c r="V12" s="222"/>
      <c r="W12" s="222"/>
    </row>
    <row r="13" spans="2:23">
      <c r="B13" s="69"/>
      <c r="C13" s="480"/>
      <c r="D13" s="476"/>
      <c r="E13" s="221">
        <v>20</v>
      </c>
      <c r="F13" s="476"/>
      <c r="G13" s="221">
        <v>10</v>
      </c>
      <c r="H13" s="482"/>
      <c r="I13" s="70"/>
      <c r="J13" s="480"/>
      <c r="K13" s="476"/>
      <c r="L13" s="221">
        <v>20</v>
      </c>
      <c r="M13" s="476"/>
      <c r="N13" s="221">
        <v>10</v>
      </c>
      <c r="O13" s="476"/>
      <c r="P13" s="221">
        <v>10</v>
      </c>
      <c r="Q13" s="478"/>
      <c r="R13" s="72"/>
      <c r="S13" s="222"/>
      <c r="T13" s="224"/>
      <c r="U13" s="224"/>
      <c r="V13" s="222"/>
      <c r="W13" s="222"/>
    </row>
    <row r="14" spans="2:23">
      <c r="B14" s="69"/>
      <c r="C14" s="479" t="s">
        <v>112</v>
      </c>
      <c r="D14" s="475"/>
      <c r="E14" s="219">
        <v>2</v>
      </c>
      <c r="F14" s="475"/>
      <c r="G14" s="219">
        <v>1</v>
      </c>
      <c r="H14" s="481" t="s">
        <v>113</v>
      </c>
      <c r="I14" s="70"/>
      <c r="J14" s="479" t="s">
        <v>112</v>
      </c>
      <c r="K14" s="475"/>
      <c r="L14" s="219">
        <v>1</v>
      </c>
      <c r="M14" s="475"/>
      <c r="N14" s="219">
        <v>2</v>
      </c>
      <c r="O14" s="475"/>
      <c r="P14" s="219">
        <v>1</v>
      </c>
      <c r="Q14" s="477" t="s">
        <v>114</v>
      </c>
      <c r="R14" s="72"/>
      <c r="S14" s="222"/>
      <c r="T14" s="224">
        <f>E14*1</f>
        <v>2</v>
      </c>
      <c r="U14" s="224">
        <f>G14*1</f>
        <v>1</v>
      </c>
      <c r="V14" s="222"/>
      <c r="W14" s="222"/>
    </row>
    <row r="15" spans="2:23">
      <c r="B15" s="69"/>
      <c r="C15" s="480"/>
      <c r="D15" s="475"/>
      <c r="E15" s="220" t="s">
        <v>111</v>
      </c>
      <c r="F15" s="475"/>
      <c r="G15" s="220" t="s">
        <v>111</v>
      </c>
      <c r="H15" s="481"/>
      <c r="I15" s="70"/>
      <c r="J15" s="480"/>
      <c r="K15" s="475"/>
      <c r="L15" s="220" t="s">
        <v>111</v>
      </c>
      <c r="M15" s="475"/>
      <c r="N15" s="220" t="s">
        <v>111</v>
      </c>
      <c r="O15" s="475"/>
      <c r="P15" s="220" t="s">
        <v>111</v>
      </c>
      <c r="Q15" s="477"/>
      <c r="R15" s="72"/>
      <c r="S15" s="222"/>
      <c r="T15" s="224">
        <f>E16-E14</f>
        <v>8</v>
      </c>
      <c r="U15" s="224">
        <f>G16-G14</f>
        <v>9</v>
      </c>
      <c r="V15" s="222"/>
      <c r="W15" s="222"/>
    </row>
    <row r="16" spans="2:23">
      <c r="B16" s="69"/>
      <c r="C16" s="480"/>
      <c r="D16" s="476"/>
      <c r="E16" s="221">
        <v>10</v>
      </c>
      <c r="F16" s="476"/>
      <c r="G16" s="221">
        <v>10</v>
      </c>
      <c r="H16" s="482"/>
      <c r="I16" s="70"/>
      <c r="J16" s="480"/>
      <c r="K16" s="476"/>
      <c r="L16" s="221">
        <v>10</v>
      </c>
      <c r="M16" s="476"/>
      <c r="N16" s="221">
        <v>10</v>
      </c>
      <c r="O16" s="476"/>
      <c r="P16" s="221">
        <v>10</v>
      </c>
      <c r="Q16" s="478"/>
      <c r="R16" s="72"/>
      <c r="S16" s="222"/>
      <c r="T16" s="224"/>
      <c r="U16" s="224"/>
      <c r="V16" s="222"/>
      <c r="W16" s="222"/>
    </row>
    <row r="17" spans="2:23">
      <c r="B17" s="69"/>
      <c r="C17" s="479" t="s">
        <v>115</v>
      </c>
      <c r="D17" s="475"/>
      <c r="E17" s="219">
        <v>10</v>
      </c>
      <c r="F17" s="475"/>
      <c r="G17" s="219">
        <v>1</v>
      </c>
      <c r="H17" s="481" t="s">
        <v>116</v>
      </c>
      <c r="I17" s="70"/>
      <c r="J17" s="479" t="s">
        <v>115</v>
      </c>
      <c r="K17" s="475"/>
      <c r="L17" s="219">
        <v>2</v>
      </c>
      <c r="M17" s="475"/>
      <c r="N17" s="219">
        <v>1</v>
      </c>
      <c r="O17" s="475"/>
      <c r="P17" s="219">
        <v>1</v>
      </c>
      <c r="Q17" s="477" t="s">
        <v>117</v>
      </c>
      <c r="R17" s="72"/>
      <c r="S17" s="222"/>
      <c r="T17" s="224">
        <f>E17*1</f>
        <v>10</v>
      </c>
      <c r="U17" s="224">
        <f>G17*1</f>
        <v>1</v>
      </c>
      <c r="V17" s="222"/>
      <c r="W17" s="222"/>
    </row>
    <row r="18" spans="2:23">
      <c r="B18" s="69"/>
      <c r="C18" s="480"/>
      <c r="D18" s="475"/>
      <c r="E18" s="220" t="s">
        <v>111</v>
      </c>
      <c r="F18" s="475"/>
      <c r="G18" s="220" t="s">
        <v>111</v>
      </c>
      <c r="H18" s="481"/>
      <c r="I18" s="70"/>
      <c r="J18" s="480"/>
      <c r="K18" s="475"/>
      <c r="L18" s="220" t="s">
        <v>111</v>
      </c>
      <c r="M18" s="475"/>
      <c r="N18" s="220" t="s">
        <v>111</v>
      </c>
      <c r="O18" s="475"/>
      <c r="P18" s="220" t="s">
        <v>111</v>
      </c>
      <c r="Q18" s="477"/>
      <c r="R18" s="72"/>
      <c r="S18" s="222"/>
      <c r="T18" s="224">
        <f>E19-E17</f>
        <v>30</v>
      </c>
      <c r="U18" s="224">
        <f>G19-G17</f>
        <v>7</v>
      </c>
      <c r="V18" s="222"/>
      <c r="W18" s="222"/>
    </row>
    <row r="19" spans="2:23">
      <c r="B19" s="69"/>
      <c r="C19" s="480"/>
      <c r="D19" s="475"/>
      <c r="E19" s="221">
        <v>40</v>
      </c>
      <c r="F19" s="475"/>
      <c r="G19" s="221">
        <v>8</v>
      </c>
      <c r="H19" s="482"/>
      <c r="I19" s="70"/>
      <c r="J19" s="480"/>
      <c r="K19" s="475"/>
      <c r="L19" s="221">
        <v>40</v>
      </c>
      <c r="M19" s="475"/>
      <c r="N19" s="221">
        <v>8</v>
      </c>
      <c r="O19" s="475"/>
      <c r="P19" s="221">
        <v>8</v>
      </c>
      <c r="Q19" s="478"/>
      <c r="R19" s="72"/>
      <c r="S19" s="222"/>
      <c r="T19" s="224"/>
      <c r="U19" s="224"/>
      <c r="V19" s="222"/>
      <c r="W19" s="222"/>
    </row>
    <row r="20" spans="2:23">
      <c r="B20" s="69"/>
      <c r="C20" s="479" t="s">
        <v>118</v>
      </c>
      <c r="D20" s="483"/>
      <c r="E20" s="219">
        <v>5</v>
      </c>
      <c r="F20" s="483"/>
      <c r="G20" s="219">
        <v>1</v>
      </c>
      <c r="H20" s="488" t="s">
        <v>119</v>
      </c>
      <c r="I20" s="70"/>
      <c r="J20" s="479" t="s">
        <v>118</v>
      </c>
      <c r="K20" s="483"/>
      <c r="L20" s="219">
        <v>2</v>
      </c>
      <c r="M20" s="483"/>
      <c r="N20" s="219">
        <v>1</v>
      </c>
      <c r="O20" s="483"/>
      <c r="P20" s="219">
        <v>1</v>
      </c>
      <c r="Q20" s="484" t="s">
        <v>120</v>
      </c>
      <c r="R20" s="72"/>
      <c r="S20" s="222"/>
      <c r="T20" s="224">
        <f>E20*1</f>
        <v>5</v>
      </c>
      <c r="U20" s="224">
        <f>G20*1</f>
        <v>1</v>
      </c>
      <c r="V20" s="222"/>
      <c r="W20" s="222"/>
    </row>
    <row r="21" spans="2:23">
      <c r="B21" s="69"/>
      <c r="C21" s="480"/>
      <c r="D21" s="475"/>
      <c r="E21" s="220" t="s">
        <v>111</v>
      </c>
      <c r="F21" s="475"/>
      <c r="G21" s="220" t="s">
        <v>111</v>
      </c>
      <c r="H21" s="489"/>
      <c r="I21" s="70"/>
      <c r="J21" s="480"/>
      <c r="K21" s="475"/>
      <c r="L21" s="220" t="s">
        <v>111</v>
      </c>
      <c r="M21" s="475"/>
      <c r="N21" s="220" t="s">
        <v>111</v>
      </c>
      <c r="O21" s="475"/>
      <c r="P21" s="220" t="s">
        <v>111</v>
      </c>
      <c r="Q21" s="485"/>
      <c r="R21" s="72"/>
      <c r="S21" s="222"/>
      <c r="T21" s="224">
        <f>E22-E20</f>
        <v>6</v>
      </c>
      <c r="U21" s="224">
        <f>G22-G20</f>
        <v>29</v>
      </c>
      <c r="V21" s="222"/>
      <c r="W21" s="222"/>
    </row>
    <row r="22" spans="2:23">
      <c r="B22" s="69"/>
      <c r="C22" s="487"/>
      <c r="D22" s="476"/>
      <c r="E22" s="221">
        <v>11</v>
      </c>
      <c r="F22" s="476"/>
      <c r="G22" s="221">
        <v>30</v>
      </c>
      <c r="H22" s="490"/>
      <c r="I22" s="70"/>
      <c r="J22" s="487"/>
      <c r="K22" s="476"/>
      <c r="L22" s="221">
        <v>11</v>
      </c>
      <c r="M22" s="476"/>
      <c r="N22" s="221">
        <v>11</v>
      </c>
      <c r="O22" s="476"/>
      <c r="P22" s="221">
        <v>11</v>
      </c>
      <c r="Q22" s="486"/>
      <c r="R22" s="72"/>
      <c r="S22" s="222"/>
      <c r="T22" s="222"/>
      <c r="U22" s="222"/>
      <c r="V22" s="222"/>
      <c r="W22" s="222"/>
    </row>
    <row r="23" spans="2:23"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2"/>
    </row>
    <row r="24" spans="2:23" ht="45" customHeight="1">
      <c r="B24" s="69"/>
      <c r="C24" s="217" t="s">
        <v>244</v>
      </c>
      <c r="D24" s="470" t="s">
        <v>122</v>
      </c>
      <c r="E24" s="474"/>
      <c r="F24" s="470" t="s">
        <v>123</v>
      </c>
      <c r="G24" s="471"/>
      <c r="H24" s="218" t="s">
        <v>104</v>
      </c>
      <c r="I24" s="70"/>
      <c r="J24" s="217" t="s">
        <v>289</v>
      </c>
      <c r="K24" s="491" t="s">
        <v>124</v>
      </c>
      <c r="L24" s="492"/>
      <c r="M24" s="491" t="s">
        <v>125</v>
      </c>
      <c r="N24" s="493"/>
      <c r="O24" s="218" t="s">
        <v>104</v>
      </c>
      <c r="P24" s="70"/>
      <c r="Q24" s="70"/>
      <c r="R24" s="72"/>
    </row>
    <row r="25" spans="2:23">
      <c r="B25" s="69"/>
      <c r="C25" s="480" t="s">
        <v>108</v>
      </c>
      <c r="D25" s="475"/>
      <c r="E25" s="219">
        <v>1</v>
      </c>
      <c r="F25" s="475"/>
      <c r="G25" s="219">
        <v>1</v>
      </c>
      <c r="H25" s="481" t="s">
        <v>126</v>
      </c>
      <c r="I25" s="70"/>
      <c r="J25" s="480" t="s">
        <v>108</v>
      </c>
      <c r="K25" s="475"/>
      <c r="L25" s="219">
        <v>2</v>
      </c>
      <c r="M25" s="475"/>
      <c r="N25" s="219">
        <v>5</v>
      </c>
      <c r="O25" s="481" t="s">
        <v>127</v>
      </c>
      <c r="P25" s="70"/>
      <c r="Q25" s="70"/>
      <c r="R25" s="72"/>
    </row>
    <row r="26" spans="2:23">
      <c r="B26" s="69"/>
      <c r="C26" s="480"/>
      <c r="D26" s="475"/>
      <c r="E26" s="220" t="s">
        <v>111</v>
      </c>
      <c r="F26" s="475"/>
      <c r="G26" s="220" t="s">
        <v>111</v>
      </c>
      <c r="H26" s="481"/>
      <c r="I26" s="70"/>
      <c r="J26" s="480"/>
      <c r="K26" s="475"/>
      <c r="L26" s="220" t="s">
        <v>111</v>
      </c>
      <c r="M26" s="475"/>
      <c r="N26" s="220" t="s">
        <v>111</v>
      </c>
      <c r="O26" s="481"/>
      <c r="P26" s="70"/>
      <c r="Q26" s="70"/>
      <c r="R26" s="72"/>
    </row>
    <row r="27" spans="2:23">
      <c r="B27" s="69"/>
      <c r="C27" s="480"/>
      <c r="D27" s="476"/>
      <c r="E27" s="221">
        <v>20</v>
      </c>
      <c r="F27" s="476"/>
      <c r="G27" s="221">
        <v>10</v>
      </c>
      <c r="H27" s="482"/>
      <c r="I27" s="70"/>
      <c r="J27" s="480"/>
      <c r="K27" s="476"/>
      <c r="L27" s="221">
        <v>20</v>
      </c>
      <c r="M27" s="476"/>
      <c r="N27" s="221">
        <v>40</v>
      </c>
      <c r="O27" s="482"/>
      <c r="P27" s="70"/>
      <c r="Q27" s="70"/>
      <c r="R27" s="72"/>
    </row>
    <row r="28" spans="2:23">
      <c r="B28" s="69"/>
      <c r="C28" s="479" t="s">
        <v>112</v>
      </c>
      <c r="D28" s="475"/>
      <c r="E28" s="219">
        <v>1</v>
      </c>
      <c r="F28" s="475"/>
      <c r="G28" s="219">
        <v>1</v>
      </c>
      <c r="H28" s="481" t="s">
        <v>128</v>
      </c>
      <c r="I28" s="70"/>
      <c r="J28" s="479" t="s">
        <v>112</v>
      </c>
      <c r="K28" s="475"/>
      <c r="L28" s="219">
        <v>1</v>
      </c>
      <c r="M28" s="475"/>
      <c r="N28" s="219">
        <v>6</v>
      </c>
      <c r="O28" s="481" t="s">
        <v>129</v>
      </c>
      <c r="P28" s="70"/>
      <c r="Q28" s="70"/>
      <c r="R28" s="72"/>
    </row>
    <row r="29" spans="2:23">
      <c r="B29" s="69"/>
      <c r="C29" s="480"/>
      <c r="D29" s="475"/>
      <c r="E29" s="220" t="s">
        <v>111</v>
      </c>
      <c r="F29" s="475"/>
      <c r="G29" s="220" t="s">
        <v>111</v>
      </c>
      <c r="H29" s="481"/>
      <c r="I29" s="70"/>
      <c r="J29" s="480"/>
      <c r="K29" s="475"/>
      <c r="L29" s="220" t="s">
        <v>111</v>
      </c>
      <c r="M29" s="475"/>
      <c r="N29" s="220" t="s">
        <v>111</v>
      </c>
      <c r="O29" s="481"/>
      <c r="P29" s="70"/>
      <c r="Q29" s="70"/>
      <c r="R29" s="72"/>
    </row>
    <row r="30" spans="2:23">
      <c r="B30" s="69"/>
      <c r="C30" s="480"/>
      <c r="D30" s="476"/>
      <c r="E30" s="221">
        <v>10</v>
      </c>
      <c r="F30" s="476"/>
      <c r="G30" s="221">
        <v>10</v>
      </c>
      <c r="H30" s="482"/>
      <c r="I30" s="70"/>
      <c r="J30" s="480"/>
      <c r="K30" s="476"/>
      <c r="L30" s="221">
        <v>10</v>
      </c>
      <c r="M30" s="476"/>
      <c r="N30" s="221">
        <v>30</v>
      </c>
      <c r="O30" s="482"/>
      <c r="P30" s="70"/>
      <c r="Q30" s="70"/>
      <c r="R30" s="72"/>
    </row>
    <row r="31" spans="2:23">
      <c r="B31" s="69"/>
      <c r="C31" s="479" t="s">
        <v>115</v>
      </c>
      <c r="D31" s="475"/>
      <c r="E31" s="219">
        <v>1</v>
      </c>
      <c r="F31" s="475"/>
      <c r="G31" s="219">
        <v>1</v>
      </c>
      <c r="H31" s="481" t="s">
        <v>130</v>
      </c>
      <c r="I31" s="70"/>
      <c r="J31" s="494" t="s">
        <v>131</v>
      </c>
      <c r="K31" s="475"/>
      <c r="L31" s="219">
        <v>10</v>
      </c>
      <c r="M31" s="475"/>
      <c r="N31" s="219">
        <v>1</v>
      </c>
      <c r="O31" s="481" t="s">
        <v>132</v>
      </c>
      <c r="P31" s="70"/>
      <c r="Q31" s="70"/>
      <c r="R31" s="72"/>
    </row>
    <row r="32" spans="2:23">
      <c r="B32" s="69"/>
      <c r="C32" s="480"/>
      <c r="D32" s="475"/>
      <c r="E32" s="220" t="s">
        <v>111</v>
      </c>
      <c r="F32" s="475"/>
      <c r="G32" s="220" t="s">
        <v>111</v>
      </c>
      <c r="H32" s="481"/>
      <c r="I32" s="70"/>
      <c r="J32" s="495"/>
      <c r="K32" s="475"/>
      <c r="L32" s="220" t="s">
        <v>111</v>
      </c>
      <c r="M32" s="475"/>
      <c r="N32" s="220" t="s">
        <v>111</v>
      </c>
      <c r="O32" s="481"/>
      <c r="P32" s="70"/>
      <c r="Q32" s="70"/>
      <c r="R32" s="72"/>
    </row>
    <row r="33" spans="2:18">
      <c r="B33" s="69"/>
      <c r="C33" s="480"/>
      <c r="D33" s="475"/>
      <c r="E33" s="221">
        <v>40</v>
      </c>
      <c r="F33" s="475"/>
      <c r="G33" s="221">
        <v>8</v>
      </c>
      <c r="H33" s="482"/>
      <c r="I33" s="70"/>
      <c r="J33" s="496"/>
      <c r="K33" s="476"/>
      <c r="L33" s="221">
        <v>40</v>
      </c>
      <c r="M33" s="476"/>
      <c r="N33" s="221">
        <v>20</v>
      </c>
      <c r="O33" s="482"/>
      <c r="P33" s="70"/>
      <c r="Q33" s="70"/>
      <c r="R33" s="72"/>
    </row>
    <row r="34" spans="2:18">
      <c r="B34" s="69"/>
      <c r="C34" s="479" t="s">
        <v>118</v>
      </c>
      <c r="D34" s="483"/>
      <c r="E34" s="219">
        <v>1</v>
      </c>
      <c r="F34" s="483"/>
      <c r="G34" s="219">
        <v>1</v>
      </c>
      <c r="H34" s="481" t="s">
        <v>130</v>
      </c>
      <c r="I34" s="70"/>
      <c r="J34" s="70"/>
      <c r="K34" s="70"/>
      <c r="L34" s="70"/>
      <c r="M34" s="70"/>
      <c r="N34" s="70"/>
      <c r="O34" s="70"/>
      <c r="P34" s="70"/>
      <c r="Q34" s="70"/>
      <c r="R34" s="72"/>
    </row>
    <row r="35" spans="2:18">
      <c r="B35" s="69"/>
      <c r="C35" s="480"/>
      <c r="D35" s="475"/>
      <c r="E35" s="220" t="s">
        <v>111</v>
      </c>
      <c r="F35" s="475"/>
      <c r="G35" s="220" t="s">
        <v>111</v>
      </c>
      <c r="H35" s="481"/>
      <c r="I35" s="70"/>
      <c r="J35" s="70"/>
      <c r="K35" s="70"/>
      <c r="L35" s="70"/>
      <c r="M35" s="70"/>
      <c r="N35" s="70"/>
      <c r="O35" s="70"/>
      <c r="P35" s="70"/>
      <c r="Q35" s="70"/>
      <c r="R35" s="72"/>
    </row>
    <row r="36" spans="2:18">
      <c r="B36" s="69"/>
      <c r="C36" s="487"/>
      <c r="D36" s="476"/>
      <c r="E36" s="221">
        <v>11</v>
      </c>
      <c r="F36" s="476"/>
      <c r="G36" s="221">
        <v>11</v>
      </c>
      <c r="H36" s="482"/>
      <c r="I36" s="70"/>
      <c r="J36" s="70"/>
      <c r="K36" s="70"/>
      <c r="L36" s="70"/>
      <c r="M36" s="70"/>
      <c r="N36" s="70"/>
      <c r="O36" s="70"/>
      <c r="P36" s="70"/>
      <c r="Q36" s="70"/>
      <c r="R36" s="72"/>
    </row>
    <row r="37" spans="2:18">
      <c r="B37" s="69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2"/>
    </row>
    <row r="38" spans="2:18"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/>
    </row>
    <row r="39" spans="2:18" s="28" customFormat="1"/>
    <row r="40" spans="2:18" s="28" customFormat="1"/>
    <row r="41" spans="2:18" s="28" customFormat="1"/>
    <row r="42" spans="2:18" s="28" customFormat="1"/>
    <row r="43" spans="2:18" s="28" customFormat="1"/>
    <row r="44" spans="2:18" s="28" customFormat="1"/>
    <row r="45" spans="2:18" s="28" customFormat="1"/>
    <row r="46" spans="2:18" s="28" customFormat="1"/>
    <row r="47" spans="2:18" s="28" customFormat="1"/>
    <row r="48" spans="2:18" s="28" customFormat="1">
      <c r="F48" s="223"/>
    </row>
    <row r="49" spans="6:6" s="28" customFormat="1">
      <c r="F49" s="223"/>
    </row>
    <row r="50" spans="6:6" s="28" customFormat="1"/>
    <row r="51" spans="6:6" s="28" customFormat="1"/>
    <row r="52" spans="6:6" s="28" customFormat="1"/>
    <row r="53" spans="6:6" s="28" customFormat="1"/>
    <row r="54" spans="6:6" s="28" customFormat="1"/>
    <row r="55" spans="6:6" s="28" customFormat="1"/>
    <row r="56" spans="6:6" s="28" customFormat="1"/>
    <row r="57" spans="6:6" s="28" customFormat="1"/>
    <row r="58" spans="6:6" s="28" customFormat="1"/>
    <row r="59" spans="6:6" s="28" customFormat="1"/>
    <row r="60" spans="6:6" s="28" customFormat="1"/>
    <row r="61" spans="6:6" s="28" customFormat="1"/>
    <row r="62" spans="6:6" s="28" customFormat="1"/>
    <row r="63" spans="6:6" s="28" customFormat="1"/>
    <row r="64" spans="6:6" s="28" customFormat="1"/>
    <row r="65" spans="6:6" s="28" customFormat="1"/>
    <row r="66" spans="6:6" s="28" customFormat="1"/>
    <row r="67" spans="6:6" s="28" customFormat="1"/>
    <row r="68" spans="6:6" s="28" customFormat="1"/>
    <row r="69" spans="6:6" s="28" customFormat="1"/>
    <row r="70" spans="6:6" s="28" customFormat="1"/>
    <row r="71" spans="6:6" s="28" customFormat="1"/>
    <row r="72" spans="6:6" s="28" customFormat="1"/>
    <row r="73" spans="6:6" s="28" customFormat="1">
      <c r="F73" s="28">
        <v>10</v>
      </c>
    </row>
    <row r="74" spans="6:6">
      <c r="F74">
        <v>20</v>
      </c>
    </row>
  </sheetData>
  <dataConsolidate/>
  <mergeCells count="75">
    <mergeCell ref="B2:F2"/>
    <mergeCell ref="M31:M33"/>
    <mergeCell ref="O31:O33"/>
    <mergeCell ref="C34:C36"/>
    <mergeCell ref="D34:D36"/>
    <mergeCell ref="F34:F36"/>
    <mergeCell ref="H34:H36"/>
    <mergeCell ref="C31:C33"/>
    <mergeCell ref="D31:D33"/>
    <mergeCell ref="F31:F33"/>
    <mergeCell ref="H31:H33"/>
    <mergeCell ref="J31:J33"/>
    <mergeCell ref="K31:K33"/>
    <mergeCell ref="M25:M27"/>
    <mergeCell ref="O25:O27"/>
    <mergeCell ref="C28:C30"/>
    <mergeCell ref="M28:M30"/>
    <mergeCell ref="O28:O30"/>
    <mergeCell ref="D24:E24"/>
    <mergeCell ref="F24:G24"/>
    <mergeCell ref="K24:L24"/>
    <mergeCell ref="M24:N24"/>
    <mergeCell ref="K25:K27"/>
    <mergeCell ref="D28:D30"/>
    <mergeCell ref="F28:F30"/>
    <mergeCell ref="H28:H30"/>
    <mergeCell ref="J28:J30"/>
    <mergeCell ref="K28:K30"/>
    <mergeCell ref="K20:K22"/>
    <mergeCell ref="M20:M22"/>
    <mergeCell ref="O20:O22"/>
    <mergeCell ref="Q20:Q22"/>
    <mergeCell ref="C25:C27"/>
    <mergeCell ref="D25:D27"/>
    <mergeCell ref="F25:F27"/>
    <mergeCell ref="H25:H27"/>
    <mergeCell ref="J25:J27"/>
    <mergeCell ref="C20:C22"/>
    <mergeCell ref="D20:D22"/>
    <mergeCell ref="F20:F22"/>
    <mergeCell ref="H20:H22"/>
    <mergeCell ref="J20:J22"/>
    <mergeCell ref="O14:O16"/>
    <mergeCell ref="Q14:Q16"/>
    <mergeCell ref="C17:C19"/>
    <mergeCell ref="D17:D19"/>
    <mergeCell ref="F17:F19"/>
    <mergeCell ref="H17:H19"/>
    <mergeCell ref="J17:J19"/>
    <mergeCell ref="K17:K19"/>
    <mergeCell ref="M17:M19"/>
    <mergeCell ref="O17:O19"/>
    <mergeCell ref="Q17:Q19"/>
    <mergeCell ref="M11:M13"/>
    <mergeCell ref="O11:O13"/>
    <mergeCell ref="Q11:Q13"/>
    <mergeCell ref="C14:C16"/>
    <mergeCell ref="D14:D16"/>
    <mergeCell ref="F14:F16"/>
    <mergeCell ref="H14:H16"/>
    <mergeCell ref="J14:J16"/>
    <mergeCell ref="K14:K16"/>
    <mergeCell ref="M14:M16"/>
    <mergeCell ref="C11:C13"/>
    <mergeCell ref="D11:D13"/>
    <mergeCell ref="F11:F13"/>
    <mergeCell ref="H11:H13"/>
    <mergeCell ref="J11:J13"/>
    <mergeCell ref="K11:K13"/>
    <mergeCell ref="O10:P10"/>
    <mergeCell ref="B3:D3"/>
    <mergeCell ref="D10:E10"/>
    <mergeCell ref="F10:G10"/>
    <mergeCell ref="K10:L10"/>
    <mergeCell ref="M10:N10"/>
  </mergeCells>
  <conditionalFormatting sqref="F44:F45">
    <cfRule type="iconSet" priority="1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497"/>
  <sheetViews>
    <sheetView showGridLines="0" topLeftCell="A40" zoomScaleNormal="100" workbookViewId="0">
      <selection activeCell="P25" sqref="P25"/>
    </sheetView>
  </sheetViews>
  <sheetFormatPr defaultRowHeight="14.4"/>
  <cols>
    <col min="1" max="1" width="3.88671875" customWidth="1"/>
    <col min="2" max="2" width="4.88671875" customWidth="1"/>
    <col min="3" max="3" width="14.6640625" bestFit="1" customWidth="1"/>
    <col min="4" max="4" width="9.6640625" bestFit="1" customWidth="1"/>
    <col min="5" max="5" width="9.33203125" bestFit="1" customWidth="1"/>
    <col min="6" max="6" width="12.5546875" bestFit="1" customWidth="1"/>
    <col min="7" max="7" width="12.109375" bestFit="1" customWidth="1"/>
    <col min="8" max="8" width="9.88671875" bestFit="1" customWidth="1"/>
    <col min="11" max="11" width="10.5546875" bestFit="1" customWidth="1"/>
    <col min="15" max="44" width="9.109375" style="224"/>
  </cols>
  <sheetData>
    <row r="1" spans="1:44" s="28" customFormat="1"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</row>
    <row r="2" spans="1:44" ht="23.4">
      <c r="A2" s="28"/>
      <c r="B2" s="497" t="s">
        <v>215</v>
      </c>
      <c r="C2" s="497"/>
      <c r="D2" s="497"/>
      <c r="E2" s="497"/>
      <c r="F2" s="28"/>
      <c r="G2" s="28"/>
      <c r="H2" s="28"/>
      <c r="I2" s="28"/>
      <c r="J2" s="28"/>
      <c r="K2" s="28"/>
      <c r="L2" s="28"/>
      <c r="M2" s="28"/>
      <c r="N2" s="28"/>
    </row>
    <row r="3" spans="1:44" ht="8.25" customHeight="1">
      <c r="A3" s="28"/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71"/>
      <c r="N3" s="28"/>
    </row>
    <row r="4" spans="1:44">
      <c r="A4" s="28"/>
      <c r="B4" s="69"/>
      <c r="C4" s="355" t="s">
        <v>1</v>
      </c>
      <c r="D4" s="70"/>
      <c r="E4" s="70"/>
      <c r="F4" s="70"/>
      <c r="G4" s="70"/>
      <c r="H4" s="70"/>
      <c r="I4" s="70"/>
      <c r="J4" s="70"/>
      <c r="K4" s="70"/>
      <c r="L4" s="70"/>
      <c r="M4" s="72"/>
      <c r="N4" s="28"/>
    </row>
    <row r="5" spans="1:44">
      <c r="A5" s="28"/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2"/>
      <c r="N5" s="28"/>
    </row>
    <row r="6" spans="1:44">
      <c r="A6" s="28"/>
      <c r="B6" s="69"/>
      <c r="C6" s="70"/>
      <c r="D6" s="70"/>
      <c r="E6" s="70"/>
      <c r="F6" s="70"/>
      <c r="G6" s="70"/>
      <c r="H6" s="70"/>
      <c r="I6" s="70"/>
      <c r="J6" s="70"/>
      <c r="K6" s="70"/>
      <c r="L6" s="70"/>
      <c r="M6" s="72"/>
      <c r="N6" s="28"/>
    </row>
    <row r="7" spans="1:44">
      <c r="A7" s="28"/>
      <c r="B7" s="69"/>
      <c r="C7" s="70"/>
      <c r="D7" s="70"/>
      <c r="E7" s="70"/>
      <c r="F7" s="70"/>
      <c r="G7" s="70"/>
      <c r="H7" s="70"/>
      <c r="I7" s="70"/>
      <c r="J7" s="70"/>
      <c r="K7" s="70"/>
      <c r="L7" s="70"/>
      <c r="M7" s="72"/>
      <c r="N7" s="28"/>
    </row>
    <row r="8" spans="1:44">
      <c r="A8" s="28"/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2"/>
      <c r="N8" s="28"/>
    </row>
    <row r="9" spans="1:44">
      <c r="A9" s="28"/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2"/>
      <c r="N9" s="28"/>
    </row>
    <row r="10" spans="1:44">
      <c r="A10" s="28"/>
      <c r="B10" s="69"/>
      <c r="C10" s="356"/>
      <c r="D10" s="356"/>
      <c r="E10" s="356"/>
      <c r="F10" s="356"/>
      <c r="G10" s="70"/>
      <c r="H10" s="70"/>
      <c r="I10" s="70"/>
      <c r="J10" s="70"/>
      <c r="K10" s="70"/>
      <c r="L10" s="70"/>
      <c r="M10" s="72"/>
      <c r="N10" s="28"/>
    </row>
    <row r="11" spans="1:44">
      <c r="A11" s="28"/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2"/>
      <c r="N11" s="28"/>
    </row>
    <row r="12" spans="1:44">
      <c r="A12" s="28"/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2"/>
      <c r="N12" s="28"/>
      <c r="Q12" s="224" t="s">
        <v>121</v>
      </c>
      <c r="R12" s="224" t="s">
        <v>195</v>
      </c>
      <c r="S12" s="224" t="s">
        <v>196</v>
      </c>
      <c r="T12" s="224" t="s">
        <v>101</v>
      </c>
    </row>
    <row r="13" spans="1:44">
      <c r="A13" s="28"/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2"/>
      <c r="N13" s="28"/>
      <c r="P13" s="224" t="s">
        <v>146</v>
      </c>
      <c r="Q13" s="224">
        <v>10</v>
      </c>
      <c r="S13" s="224">
        <v>4</v>
      </c>
      <c r="T13" s="224">
        <v>2</v>
      </c>
    </row>
    <row r="14" spans="1:44">
      <c r="A14" s="28"/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2"/>
      <c r="N14" s="28"/>
      <c r="P14" s="224" t="s">
        <v>90</v>
      </c>
      <c r="Q14" s="224">
        <v>1</v>
      </c>
      <c r="S14" s="224">
        <v>2</v>
      </c>
      <c r="T14" s="224">
        <v>1</v>
      </c>
    </row>
    <row r="15" spans="1:44">
      <c r="A15" s="28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2"/>
      <c r="N15" s="28"/>
      <c r="P15" s="224" t="s">
        <v>192</v>
      </c>
      <c r="Q15" s="224">
        <v>2</v>
      </c>
      <c r="S15" s="224">
        <v>3</v>
      </c>
      <c r="T15" s="224">
        <v>11</v>
      </c>
    </row>
    <row r="16" spans="1:44">
      <c r="A16" s="28"/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2"/>
      <c r="N16" s="28"/>
      <c r="P16" s="224" t="s">
        <v>94</v>
      </c>
      <c r="R16" s="224">
        <v>2</v>
      </c>
    </row>
    <row r="17" spans="1:25">
      <c r="A17" s="28"/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2"/>
      <c r="N17" s="28"/>
      <c r="P17" s="224" t="s">
        <v>85</v>
      </c>
      <c r="R17" s="224">
        <v>10</v>
      </c>
    </row>
    <row r="18" spans="1:25">
      <c r="A18" s="28"/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2"/>
      <c r="N18" s="28"/>
    </row>
    <row r="19" spans="1:25">
      <c r="A19" s="28"/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2"/>
      <c r="N19" s="28"/>
    </row>
    <row r="20" spans="1:25">
      <c r="A20" s="28"/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2"/>
      <c r="N20" s="28"/>
    </row>
    <row r="21" spans="1:25">
      <c r="A21" s="28"/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2"/>
      <c r="N21" s="28"/>
    </row>
    <row r="22" spans="1:25">
      <c r="A22" s="2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2"/>
      <c r="N22" s="28"/>
      <c r="Q22" s="224" t="s">
        <v>197</v>
      </c>
      <c r="R22" s="224" t="s">
        <v>198</v>
      </c>
      <c r="S22" s="224" t="s">
        <v>199</v>
      </c>
      <c r="T22" s="224" t="s">
        <v>200</v>
      </c>
      <c r="U22" s="224" t="s">
        <v>201</v>
      </c>
      <c r="V22" s="224" t="s">
        <v>202</v>
      </c>
      <c r="W22" s="224" t="s">
        <v>203</v>
      </c>
      <c r="X22" s="224" t="s">
        <v>193</v>
      </c>
      <c r="Y22" s="224" t="s">
        <v>194</v>
      </c>
    </row>
    <row r="23" spans="1:25">
      <c r="A23" s="28"/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2"/>
      <c r="N23" s="28"/>
      <c r="P23" s="224" t="s">
        <v>146</v>
      </c>
      <c r="Q23" s="224">
        <v>2</v>
      </c>
      <c r="R23" s="224">
        <v>3</v>
      </c>
      <c r="S23" s="224">
        <v>2</v>
      </c>
      <c r="V23" s="224">
        <v>2</v>
      </c>
      <c r="W23" s="224">
        <v>1</v>
      </c>
    </row>
    <row r="24" spans="1:25">
      <c r="A24" s="28"/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2"/>
      <c r="N24" s="28"/>
      <c r="P24" s="224" t="s">
        <v>90</v>
      </c>
      <c r="Q24" s="224">
        <v>1</v>
      </c>
      <c r="R24" s="224">
        <v>1</v>
      </c>
      <c r="S24" s="224">
        <v>2</v>
      </c>
      <c r="V24" s="224">
        <v>3</v>
      </c>
      <c r="W24" s="224">
        <v>2</v>
      </c>
    </row>
    <row r="25" spans="1:25">
      <c r="A25" s="28"/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2"/>
      <c r="N25" s="28"/>
      <c r="P25" s="224" t="s">
        <v>192</v>
      </c>
      <c r="Q25" s="224">
        <v>1</v>
      </c>
      <c r="R25" s="224">
        <v>4</v>
      </c>
      <c r="S25" s="224">
        <v>2</v>
      </c>
      <c r="V25" s="224">
        <v>1</v>
      </c>
      <c r="W25" s="224">
        <v>3</v>
      </c>
    </row>
    <row r="26" spans="1:25">
      <c r="A26" s="28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2"/>
      <c r="N26" s="28"/>
      <c r="P26" s="224" t="s">
        <v>94</v>
      </c>
      <c r="T26" s="224">
        <v>2</v>
      </c>
      <c r="U26" s="224">
        <v>1</v>
      </c>
      <c r="X26" s="224">
        <v>3</v>
      </c>
      <c r="Y26" s="224">
        <v>1</v>
      </c>
    </row>
    <row r="27" spans="1:25">
      <c r="A27" s="28"/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2"/>
      <c r="N27" s="28"/>
      <c r="P27" s="224" t="s">
        <v>85</v>
      </c>
      <c r="T27" s="224">
        <v>3</v>
      </c>
      <c r="U27" s="224">
        <v>4</v>
      </c>
      <c r="X27" s="224">
        <v>1</v>
      </c>
      <c r="Y27" s="224">
        <v>4</v>
      </c>
    </row>
    <row r="28" spans="1:25">
      <c r="A28" s="28"/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2"/>
      <c r="N28" s="28"/>
    </row>
    <row r="29" spans="1:25">
      <c r="A29" s="28"/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2"/>
      <c r="N29" s="28"/>
    </row>
    <row r="30" spans="1:25">
      <c r="A30" s="28"/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2"/>
      <c r="N30" s="28"/>
    </row>
    <row r="31" spans="1:25">
      <c r="A31" s="28"/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2"/>
      <c r="N31" s="28"/>
    </row>
    <row r="32" spans="1:25">
      <c r="A32" s="28"/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2"/>
      <c r="N32" s="28"/>
    </row>
    <row r="33" spans="1:25">
      <c r="A33" s="28"/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2"/>
      <c r="N33" s="28"/>
    </row>
    <row r="34" spans="1:25">
      <c r="A34" s="28"/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2"/>
      <c r="N34" s="28"/>
      <c r="P34" s="252"/>
      <c r="Q34" s="252" t="s">
        <v>204</v>
      </c>
      <c r="R34" s="357" t="s">
        <v>205</v>
      </c>
      <c r="S34" s="357" t="s">
        <v>206</v>
      </c>
      <c r="T34" s="357" t="s">
        <v>207</v>
      </c>
      <c r="U34" s="357" t="s">
        <v>208</v>
      </c>
      <c r="V34" s="357" t="s">
        <v>209</v>
      </c>
      <c r="W34" s="357" t="s">
        <v>210</v>
      </c>
      <c r="X34" s="357" t="s">
        <v>211</v>
      </c>
      <c r="Y34" s="357" t="s">
        <v>212</v>
      </c>
    </row>
    <row r="35" spans="1:25">
      <c r="A35" s="28"/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2"/>
      <c r="N35" s="28"/>
      <c r="P35" s="252" t="s">
        <v>146</v>
      </c>
      <c r="Q35" s="252">
        <v>2</v>
      </c>
      <c r="R35" s="252">
        <v>3</v>
      </c>
      <c r="S35" s="252">
        <v>2</v>
      </c>
      <c r="T35" s="252"/>
      <c r="U35" s="252"/>
      <c r="V35" s="252">
        <v>2</v>
      </c>
      <c r="W35" s="252">
        <v>1</v>
      </c>
      <c r="X35" s="252"/>
      <c r="Y35" s="252"/>
    </row>
    <row r="36" spans="1:25">
      <c r="A36" s="28"/>
      <c r="B36" s="6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2"/>
      <c r="N36" s="28"/>
      <c r="P36" s="252" t="s">
        <v>90</v>
      </c>
      <c r="Q36" s="252">
        <v>1</v>
      </c>
      <c r="R36" s="252">
        <v>1</v>
      </c>
      <c r="S36" s="252">
        <v>2</v>
      </c>
      <c r="T36" s="252">
        <v>2</v>
      </c>
      <c r="U36" s="252">
        <v>8</v>
      </c>
      <c r="V36" s="252">
        <v>3</v>
      </c>
      <c r="W36" s="252">
        <v>2</v>
      </c>
      <c r="X36" s="252"/>
      <c r="Y36" s="252">
        <v>5</v>
      </c>
    </row>
    <row r="37" spans="1:25">
      <c r="A37" s="28"/>
      <c r="B37" s="69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2"/>
      <c r="N37" s="28"/>
      <c r="P37" s="252" t="s">
        <v>192</v>
      </c>
      <c r="Q37" s="252">
        <v>1</v>
      </c>
      <c r="R37" s="252">
        <v>4</v>
      </c>
      <c r="S37" s="252">
        <v>2</v>
      </c>
      <c r="T37" s="252"/>
      <c r="U37" s="252"/>
      <c r="V37" s="252">
        <v>1</v>
      </c>
      <c r="W37" s="252">
        <v>3</v>
      </c>
      <c r="X37" s="252">
        <v>2</v>
      </c>
      <c r="Y37" s="252"/>
    </row>
    <row r="38" spans="1:25">
      <c r="A38" s="28"/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2"/>
      <c r="N38" s="28"/>
      <c r="P38" s="252" t="s">
        <v>94</v>
      </c>
      <c r="Q38" s="252"/>
      <c r="R38" s="252"/>
      <c r="S38" s="252"/>
      <c r="T38" s="252">
        <v>4</v>
      </c>
      <c r="U38" s="252">
        <v>2</v>
      </c>
      <c r="V38" s="252">
        <v>2</v>
      </c>
      <c r="W38" s="252"/>
      <c r="X38" s="252">
        <v>3</v>
      </c>
      <c r="Y38" s="252">
        <v>1</v>
      </c>
    </row>
    <row r="39" spans="1:25">
      <c r="A39" s="28"/>
      <c r="B39" s="69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2"/>
      <c r="N39" s="28"/>
      <c r="P39" s="252" t="s">
        <v>85</v>
      </c>
      <c r="Q39" s="252">
        <v>3</v>
      </c>
      <c r="R39" s="252">
        <v>2</v>
      </c>
      <c r="S39" s="252"/>
      <c r="T39" s="252">
        <v>2</v>
      </c>
      <c r="U39" s="252">
        <v>3</v>
      </c>
      <c r="V39" s="252"/>
      <c r="W39" s="252">
        <v>2</v>
      </c>
      <c r="X39" s="252">
        <v>1</v>
      </c>
      <c r="Y39" s="252">
        <v>4</v>
      </c>
    </row>
    <row r="40" spans="1:25">
      <c r="A40" s="28"/>
      <c r="B40" s="69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2"/>
      <c r="N40" s="28"/>
    </row>
    <row r="41" spans="1:25">
      <c r="A41" s="28"/>
      <c r="B41" s="69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2"/>
      <c r="N41" s="28"/>
    </row>
    <row r="42" spans="1:25">
      <c r="A42" s="28"/>
      <c r="B42" s="69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2"/>
      <c r="N42" s="28"/>
    </row>
    <row r="43" spans="1:25">
      <c r="A43" s="28"/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2"/>
      <c r="N43" s="28"/>
    </row>
    <row r="44" spans="1:25">
      <c r="A44" s="28"/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2"/>
      <c r="N44" s="28"/>
    </row>
    <row r="45" spans="1:25">
      <c r="A45" s="28"/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2"/>
      <c r="N45" s="28"/>
    </row>
    <row r="46" spans="1:25">
      <c r="A46" s="28"/>
      <c r="B46" s="6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2"/>
      <c r="N46" s="28"/>
    </row>
    <row r="47" spans="1:25">
      <c r="A47" s="28"/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3"/>
      <c r="N47" s="28"/>
    </row>
    <row r="48" spans="1: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  <row r="49" spans="1:14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0" spans="1:14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1:14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1:14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7" spans="1:14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</row>
    <row r="58" spans="1:14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</row>
    <row r="59" spans="1:14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0" spans="1:14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</row>
    <row r="61" spans="1:14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</row>
    <row r="62" spans="1:14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</row>
    <row r="63" spans="1:14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1:14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5" spans="1:14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pans="1:14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pans="1:14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  <row r="68" spans="1:14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</row>
    <row r="69" spans="1:1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pans="1:14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1:14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1:14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1:14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1:14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</row>
    <row r="78" spans="1:14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</row>
    <row r="79" spans="1:14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</row>
    <row r="80" spans="1:14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</row>
    <row r="81" spans="1:14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</row>
    <row r="82" spans="1:14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</row>
    <row r="83" spans="1:14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  <row r="84" spans="1:14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spans="1:14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1:14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1:14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1:14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1:14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1:14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</row>
    <row r="91" spans="1:14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</row>
    <row r="92" spans="1:14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</row>
    <row r="93" spans="1:14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</row>
    <row r="94" spans="1:14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</row>
    <row r="95" spans="1:14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</row>
    <row r="96" spans="1:14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</row>
    <row r="97" spans="1:14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</row>
    <row r="98" spans="1:14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</row>
    <row r="99" spans="1:14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</row>
    <row r="100" spans="1:14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</row>
    <row r="101" spans="1:14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</row>
    <row r="102" spans="1:14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</row>
    <row r="103" spans="1:14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</row>
    <row r="104" spans="1:14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</row>
    <row r="105" spans="1:14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</row>
    <row r="106" spans="1:14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</row>
    <row r="107" spans="1:14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</row>
    <row r="108" spans="1:14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</row>
    <row r="109" spans="1:14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</row>
    <row r="110" spans="1:14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</row>
    <row r="111" spans="1:14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</row>
    <row r="112" spans="1:14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</row>
    <row r="113" spans="1:14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</row>
    <row r="114" spans="1:14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</row>
    <row r="115" spans="1:14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</row>
    <row r="116" spans="1:14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</row>
    <row r="117" spans="1:14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</row>
    <row r="118" spans="1:14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</row>
    <row r="119" spans="1:14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</row>
    <row r="120" spans="1:14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</row>
    <row r="121" spans="1:14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</row>
    <row r="122" spans="1:14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</row>
    <row r="123" spans="1:14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  <row r="124" spans="1:14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</row>
    <row r="125" spans="1:14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</row>
    <row r="126" spans="1:14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</row>
    <row r="127" spans="1:14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</row>
    <row r="128" spans="1:14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</row>
    <row r="129" spans="1:14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</row>
    <row r="130" spans="1:14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</row>
    <row r="131" spans="1:14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</row>
    <row r="132" spans="1:14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</row>
    <row r="133" spans="1:14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</row>
    <row r="134" spans="1:14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</row>
    <row r="135" spans="1:14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</row>
    <row r="136" spans="1:14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</row>
    <row r="137" spans="1:14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</row>
    <row r="138" spans="1:14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</row>
    <row r="139" spans="1:14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</row>
    <row r="140" spans="1:14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</row>
    <row r="141" spans="1:14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</row>
    <row r="142" spans="1:14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</row>
    <row r="143" spans="1:14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</row>
    <row r="144" spans="1:14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</row>
    <row r="145" spans="1:14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</row>
    <row r="146" spans="1:14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</row>
    <row r="147" spans="1:14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</row>
    <row r="148" spans="1:14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</row>
    <row r="149" spans="1:14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</row>
    <row r="150" spans="1:14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</row>
    <row r="151" spans="1:14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</row>
    <row r="152" spans="1:14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</row>
    <row r="153" spans="1:14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</row>
    <row r="154" spans="1:14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</row>
    <row r="155" spans="1:14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</row>
    <row r="156" spans="1:14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</row>
    <row r="157" spans="1:14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</row>
    <row r="158" spans="1:14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</row>
    <row r="159" spans="1:14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</row>
    <row r="160" spans="1:14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</row>
    <row r="161" spans="1:14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</row>
    <row r="162" spans="1:14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</row>
    <row r="163" spans="1:14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</row>
    <row r="164" spans="1:14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</row>
    <row r="165" spans="1:14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</row>
    <row r="166" spans="1:14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</row>
    <row r="167" spans="1:14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</row>
    <row r="168" spans="1:14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</row>
    <row r="169" spans="1:14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</row>
    <row r="170" spans="1:14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</row>
    <row r="171" spans="1:14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</row>
    <row r="172" spans="1:14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</row>
    <row r="173" spans="1:14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</row>
    <row r="174" spans="1:14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</row>
    <row r="175" spans="1:14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</row>
    <row r="176" spans="1:14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</row>
    <row r="177" spans="1:14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</row>
    <row r="178" spans="1:14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</row>
    <row r="179" spans="1:14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</row>
    <row r="180" spans="1:14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</row>
    <row r="181" spans="1:14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</row>
    <row r="182" spans="1:14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</row>
    <row r="183" spans="1:14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</row>
    <row r="184" spans="1:14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</row>
    <row r="185" spans="1:14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</row>
    <row r="186" spans="1:14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</row>
    <row r="187" spans="1:14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</row>
    <row r="188" spans="1:14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</row>
    <row r="189" spans="1:14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</row>
    <row r="190" spans="1:14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</row>
    <row r="191" spans="1:14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</row>
    <row r="192" spans="1:14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</row>
    <row r="193" spans="1:14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</row>
    <row r="194" spans="1:14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</row>
    <row r="195" spans="1:14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</row>
    <row r="196" spans="1:14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</row>
    <row r="197" spans="1:14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</row>
    <row r="198" spans="1:14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</row>
    <row r="199" spans="1:14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</row>
    <row r="200" spans="1:14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</row>
    <row r="201" spans="1:14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</row>
    <row r="202" spans="1:14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</row>
    <row r="203" spans="1:14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</row>
    <row r="204" spans="1:14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</row>
    <row r="205" spans="1:14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</row>
    <row r="206" spans="1:14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</row>
    <row r="207" spans="1:14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</row>
    <row r="208" spans="1:14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</row>
    <row r="209" spans="1:14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</row>
    <row r="210" spans="1:14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</row>
    <row r="211" spans="1:14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</row>
    <row r="212" spans="1:14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</row>
    <row r="213" spans="1:14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</row>
    <row r="214" spans="1:14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</row>
    <row r="215" spans="1:14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</row>
    <row r="216" spans="1:14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</row>
    <row r="217" spans="1:14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</row>
    <row r="218" spans="1:14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</row>
    <row r="219" spans="1:14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</row>
    <row r="220" spans="1:14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</row>
    <row r="221" spans="1:14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</row>
    <row r="222" spans="1:14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</row>
    <row r="223" spans="1:14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</row>
    <row r="224" spans="1:14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</row>
    <row r="225" spans="1:14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</row>
    <row r="226" spans="1:14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</row>
    <row r="227" spans="1:14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</row>
    <row r="228" spans="1:14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</row>
    <row r="229" spans="1:14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</row>
    <row r="230" spans="1:14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</row>
    <row r="231" spans="1:14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</row>
    <row r="232" spans="1:14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</row>
    <row r="233" spans="1:14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</row>
    <row r="234" spans="1:14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</row>
    <row r="235" spans="1:14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</row>
    <row r="236" spans="1:14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</row>
    <row r="237" spans="1:14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</row>
    <row r="238" spans="1:14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</row>
    <row r="239" spans="1:14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</row>
    <row r="240" spans="1:14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</row>
    <row r="241" spans="1:14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</row>
    <row r="242" spans="1:14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</row>
    <row r="243" spans="1:14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</row>
    <row r="244" spans="1:14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</row>
    <row r="245" spans="1:14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</row>
    <row r="246" spans="1:14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</row>
    <row r="247" spans="1:14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</row>
    <row r="248" spans="1:14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</row>
    <row r="249" spans="1:14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</row>
    <row r="250" spans="1:14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</row>
    <row r="251" spans="1:14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</row>
    <row r="252" spans="1:14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</row>
    <row r="253" spans="1:14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</row>
    <row r="254" spans="1:14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</row>
    <row r="255" spans="1:14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</row>
    <row r="256" spans="1:14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</row>
    <row r="257" spans="1:14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</row>
    <row r="258" spans="1:14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</row>
    <row r="259" spans="1:14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</row>
    <row r="260" spans="1:14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</row>
    <row r="261" spans="1:14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</row>
    <row r="262" spans="1:14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</row>
    <row r="263" spans="1:14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</row>
    <row r="264" spans="1:14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</row>
    <row r="265" spans="1:14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</row>
    <row r="266" spans="1:14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</row>
    <row r="267" spans="1:14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</row>
    <row r="268" spans="1:14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</row>
    <row r="269" spans="1:14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</row>
    <row r="270" spans="1:14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</row>
    <row r="271" spans="1:14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</row>
    <row r="272" spans="1:14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</row>
    <row r="273" spans="1:14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</row>
    <row r="274" spans="1:14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</row>
    <row r="275" spans="1:14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</row>
    <row r="276" spans="1:14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</row>
    <row r="277" spans="1:14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</row>
    <row r="278" spans="1:14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</row>
    <row r="279" spans="1:14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</row>
    <row r="280" spans="1:14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</row>
    <row r="281" spans="1:14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</row>
    <row r="282" spans="1:14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</row>
    <row r="283" spans="1:14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</row>
    <row r="284" spans="1:14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</row>
    <row r="285" spans="1:14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</row>
    <row r="286" spans="1:14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</row>
    <row r="287" spans="1:14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</row>
    <row r="288" spans="1:14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</row>
    <row r="289" spans="1:14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</row>
    <row r="290" spans="1:14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</row>
    <row r="291" spans="1:14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</row>
    <row r="292" spans="1:14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</row>
    <row r="293" spans="1:14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</row>
    <row r="294" spans="1:14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</row>
    <row r="295" spans="1:14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</row>
    <row r="296" spans="1:14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</row>
    <row r="297" spans="1:14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</row>
    <row r="298" spans="1:14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</row>
    <row r="299" spans="1:14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</row>
    <row r="300" spans="1:14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</row>
    <row r="301" spans="1:14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</row>
    <row r="302" spans="1:14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</row>
    <row r="303" spans="1:14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</row>
    <row r="304" spans="1:14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</row>
    <row r="305" spans="1:14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</row>
    <row r="306" spans="1:14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</row>
    <row r="307" spans="1:14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</row>
    <row r="308" spans="1:14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</row>
    <row r="309" spans="1:14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</row>
    <row r="310" spans="1:14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</row>
    <row r="311" spans="1:14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</row>
    <row r="312" spans="1:14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</row>
    <row r="313" spans="1:14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</row>
    <row r="314" spans="1:14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</row>
    <row r="315" spans="1:14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</row>
    <row r="316" spans="1:14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</row>
    <row r="317" spans="1:14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</row>
    <row r="318" spans="1:14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</row>
    <row r="319" spans="1:14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</row>
    <row r="320" spans="1:14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</row>
    <row r="321" spans="1:14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</row>
    <row r="322" spans="1:14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</row>
    <row r="323" spans="1:14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</row>
    <row r="324" spans="1:14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</row>
    <row r="325" spans="1:14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1:14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</row>
    <row r="328" spans="1:14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</row>
    <row r="329" spans="1:14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</row>
    <row r="330" spans="1:14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</row>
    <row r="331" spans="1:14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</row>
    <row r="332" spans="1:14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</row>
    <row r="333" spans="1:14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</row>
    <row r="334" spans="1:14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</row>
    <row r="335" spans="1:14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1:14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  <row r="356" spans="1:14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</row>
    <row r="357" spans="1:14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</row>
    <row r="358" spans="1:14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</row>
    <row r="359" spans="1:14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</row>
    <row r="360" spans="1:14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</row>
    <row r="361" spans="1:14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</row>
    <row r="362" spans="1:14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</row>
    <row r="363" spans="1:14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</row>
    <row r="364" spans="1:14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</row>
    <row r="365" spans="1:14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</row>
    <row r="366" spans="1:14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</row>
    <row r="367" spans="1:14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</row>
    <row r="368" spans="1:14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</row>
    <row r="369" spans="1:14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</row>
    <row r="370" spans="1:14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</row>
    <row r="371" spans="1:14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</row>
    <row r="372" spans="1:14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</row>
    <row r="373" spans="1:14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</row>
    <row r="374" spans="1:14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</row>
    <row r="375" spans="1:14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</row>
    <row r="376" spans="1:14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</row>
    <row r="377" spans="1:14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</row>
    <row r="378" spans="1:14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</row>
    <row r="379" spans="1:14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</row>
    <row r="380" spans="1:14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</row>
    <row r="381" spans="1:14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</row>
    <row r="382" spans="1:14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</row>
    <row r="383" spans="1:14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</row>
    <row r="384" spans="1:14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</row>
    <row r="385" spans="1:14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</row>
    <row r="386" spans="1:14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</row>
    <row r="387" spans="1:14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</row>
    <row r="388" spans="1:14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</row>
    <row r="389" spans="1:14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</row>
    <row r="390" spans="1:14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</row>
    <row r="391" spans="1:14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14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</row>
    <row r="393" spans="1:14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</row>
    <row r="394" spans="1:14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</row>
    <row r="395" spans="1:14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</row>
    <row r="396" spans="1:14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</row>
    <row r="397" spans="1:14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</row>
    <row r="398" spans="1:14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</row>
    <row r="399" spans="1:14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</row>
    <row r="400" spans="1:14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</row>
    <row r="401" spans="1:14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</row>
    <row r="402" spans="1:14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</row>
    <row r="403" spans="1:14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</row>
    <row r="404" spans="1:14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</row>
    <row r="405" spans="1:14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</row>
    <row r="406" spans="1:14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</row>
    <row r="407" spans="1:14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</row>
    <row r="408" spans="1:14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</row>
    <row r="409" spans="1:14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</row>
    <row r="410" spans="1:14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</row>
    <row r="411" spans="1:14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</row>
    <row r="412" spans="1:14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</row>
    <row r="413" spans="1:14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</row>
    <row r="414" spans="1:14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</row>
    <row r="415" spans="1:14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</row>
    <row r="416" spans="1:14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</row>
    <row r="417" spans="1:14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</row>
    <row r="418" spans="1:14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</row>
    <row r="419" spans="1:14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</row>
    <row r="420" spans="1:14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</row>
    <row r="421" spans="1:14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</row>
    <row r="422" spans="1:14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</row>
    <row r="423" spans="1:14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</row>
    <row r="424" spans="1:14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</row>
    <row r="425" spans="1:14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</row>
    <row r="426" spans="1:14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</row>
    <row r="427" spans="1:14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</row>
    <row r="428" spans="1:14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</row>
    <row r="429" spans="1:14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</row>
    <row r="430" spans="1:14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</row>
    <row r="431" spans="1:14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</row>
    <row r="432" spans="1:14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</row>
    <row r="433" spans="1:14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</row>
    <row r="434" spans="1:14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</row>
    <row r="435" spans="1:14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</row>
    <row r="436" spans="1:14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</row>
    <row r="437" spans="1:14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</row>
    <row r="438" spans="1:14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</row>
    <row r="439" spans="1:14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</row>
    <row r="440" spans="1:14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</row>
    <row r="441" spans="1:14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</row>
    <row r="442" spans="1:14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</row>
    <row r="443" spans="1:14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</row>
    <row r="444" spans="1:14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</row>
    <row r="445" spans="1:14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</row>
    <row r="446" spans="1:14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</row>
    <row r="447" spans="1:14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</row>
    <row r="448" spans="1:14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</row>
    <row r="449" spans="1:14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</row>
    <row r="450" spans="1:14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</row>
    <row r="451" spans="1:14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</row>
    <row r="452" spans="1:14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</row>
    <row r="453" spans="1:14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</row>
    <row r="454" spans="1:14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</row>
    <row r="455" spans="1:14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</row>
    <row r="456" spans="1:14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</row>
    <row r="457" spans="1:14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</row>
    <row r="458" spans="1:14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</row>
    <row r="459" spans="1:14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</row>
    <row r="460" spans="1:14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</row>
    <row r="461" spans="1:14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</row>
    <row r="462" spans="1:14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</row>
    <row r="463" spans="1:14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</row>
    <row r="464" spans="1:14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</row>
    <row r="465" spans="1:14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</row>
    <row r="466" spans="1:14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</row>
    <row r="467" spans="1:14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</row>
    <row r="468" spans="1:14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</row>
    <row r="469" spans="1:14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</row>
    <row r="470" spans="1:14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</row>
    <row r="471" spans="1:14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</row>
    <row r="472" spans="1:14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</row>
    <row r="473" spans="1:14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</row>
    <row r="474" spans="1:14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</row>
    <row r="475" spans="1:14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</row>
    <row r="476" spans="1:14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</row>
    <row r="477" spans="1:14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</row>
    <row r="478" spans="1:14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</row>
    <row r="479" spans="1:14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</row>
    <row r="480" spans="1:14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</row>
    <row r="481" spans="1:14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</row>
    <row r="482" spans="1:14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</row>
    <row r="483" spans="1:14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</row>
    <row r="484" spans="1:14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</row>
    <row r="485" spans="1:14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</row>
    <row r="486" spans="1:14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</row>
    <row r="487" spans="1:14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</row>
    <row r="488" spans="1:14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</row>
    <row r="489" spans="1:14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</row>
    <row r="490" spans="1:14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</row>
    <row r="491" spans="1:14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</row>
    <row r="492" spans="1:14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</row>
    <row r="493" spans="1:14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</row>
    <row r="494" spans="1:14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</row>
    <row r="495" spans="1:14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</row>
    <row r="496" spans="1:14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</row>
    <row r="497" spans="1:14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</row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52"/>
  <sheetViews>
    <sheetView showGridLines="0" topLeftCell="E34" zoomScale="85" zoomScaleNormal="85" workbookViewId="0">
      <selection activeCell="X18" sqref="X18"/>
    </sheetView>
  </sheetViews>
  <sheetFormatPr defaultRowHeight="14.4"/>
  <cols>
    <col min="1" max="1" width="19.5546875" hidden="1" customWidth="1"/>
    <col min="2" max="2" width="16.109375" hidden="1" customWidth="1"/>
    <col min="3" max="3" width="5.88671875" hidden="1" customWidth="1"/>
    <col min="4" max="4" width="11.33203125" hidden="1" customWidth="1"/>
    <col min="5" max="5" width="7.88671875" customWidth="1"/>
    <col min="6" max="6" width="4.5546875" customWidth="1"/>
  </cols>
  <sheetData>
    <row r="2" spans="1:21" ht="23.4">
      <c r="F2" s="498" t="s">
        <v>218</v>
      </c>
      <c r="G2" s="498"/>
      <c r="H2" s="498"/>
      <c r="I2" s="498"/>
      <c r="J2" s="498"/>
      <c r="K2" s="498"/>
      <c r="L2" s="498"/>
    </row>
    <row r="3" spans="1:21"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71"/>
    </row>
    <row r="4" spans="1:21">
      <c r="F4" s="69"/>
      <c r="G4" s="3" t="s">
        <v>1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2"/>
    </row>
    <row r="5" spans="1:21">
      <c r="F5" s="69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2"/>
    </row>
    <row r="6" spans="1:21"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2"/>
    </row>
    <row r="7" spans="1:21">
      <c r="F7" s="69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2"/>
    </row>
    <row r="8" spans="1:21">
      <c r="F8" s="69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2"/>
    </row>
    <row r="9" spans="1:21">
      <c r="F9" s="69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2"/>
    </row>
    <row r="10" spans="1:21">
      <c r="F10" s="69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2"/>
    </row>
    <row r="11" spans="1:21">
      <c r="B11" s="363" t="s">
        <v>298</v>
      </c>
      <c r="F11" s="69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2"/>
    </row>
    <row r="12" spans="1:21">
      <c r="A12" s="363" t="s">
        <v>299</v>
      </c>
      <c r="B12" t="s">
        <v>90</v>
      </c>
      <c r="C12" t="s">
        <v>300</v>
      </c>
      <c r="F12" s="69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2"/>
    </row>
    <row r="13" spans="1:21">
      <c r="A13" s="211" t="s">
        <v>151</v>
      </c>
      <c r="E13" s="364"/>
      <c r="F13" s="366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2"/>
    </row>
    <row r="14" spans="1:21">
      <c r="A14" s="211" t="s">
        <v>300</v>
      </c>
      <c r="E14" s="364"/>
      <c r="F14" s="366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2"/>
    </row>
    <row r="15" spans="1:21">
      <c r="E15" s="364"/>
      <c r="F15" s="366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2"/>
    </row>
    <row r="16" spans="1:21">
      <c r="E16" s="364"/>
      <c r="F16" s="366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2"/>
    </row>
    <row r="17" spans="1:21">
      <c r="F17" s="69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2"/>
    </row>
    <row r="18" spans="1:21">
      <c r="F18" s="69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2"/>
    </row>
    <row r="19" spans="1:21">
      <c r="F19" s="69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2"/>
    </row>
    <row r="20" spans="1:21">
      <c r="F20" s="69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2"/>
    </row>
    <row r="21" spans="1:21">
      <c r="F21" s="69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2"/>
    </row>
    <row r="22" spans="1:21">
      <c r="F22" s="69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2"/>
    </row>
    <row r="23" spans="1:21">
      <c r="F23" s="69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2"/>
    </row>
    <row r="24" spans="1:21">
      <c r="F24" s="69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2"/>
    </row>
    <row r="25" spans="1:21">
      <c r="A25" s="211"/>
      <c r="B25" s="202"/>
      <c r="F25" s="69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2"/>
    </row>
    <row r="26" spans="1:21">
      <c r="A26" s="211"/>
      <c r="B26" s="202"/>
      <c r="F26" s="69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2"/>
    </row>
    <row r="27" spans="1:21">
      <c r="A27" s="211"/>
      <c r="B27" s="202"/>
      <c r="F27" s="69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2"/>
    </row>
    <row r="28" spans="1:21">
      <c r="F28" s="69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2"/>
    </row>
    <row r="29" spans="1:21">
      <c r="F29" s="69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/>
    </row>
    <row r="30" spans="1:21">
      <c r="F30" s="69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2"/>
    </row>
    <row r="31" spans="1:21">
      <c r="B31" s="363" t="s">
        <v>298</v>
      </c>
      <c r="F31" s="69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2"/>
    </row>
    <row r="32" spans="1:21">
      <c r="A32" s="363" t="s">
        <v>299</v>
      </c>
      <c r="B32" t="s">
        <v>90</v>
      </c>
      <c r="C32" t="s">
        <v>146</v>
      </c>
      <c r="D32" t="s">
        <v>300</v>
      </c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2"/>
    </row>
    <row r="33" spans="1:21">
      <c r="A33" s="211" t="s">
        <v>269</v>
      </c>
      <c r="F33" s="69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2"/>
    </row>
    <row r="34" spans="1:21">
      <c r="A34" s="211" t="s">
        <v>270</v>
      </c>
      <c r="F34" s="69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2"/>
    </row>
    <row r="35" spans="1:21">
      <c r="A35" s="211" t="s">
        <v>271</v>
      </c>
      <c r="F35" s="69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2"/>
    </row>
    <row r="36" spans="1:21">
      <c r="A36" s="211" t="s">
        <v>272</v>
      </c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2"/>
    </row>
    <row r="37" spans="1:21">
      <c r="A37" s="211" t="s">
        <v>273</v>
      </c>
      <c r="F37" s="69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2"/>
    </row>
    <row r="38" spans="1:21">
      <c r="A38" s="211" t="s">
        <v>300</v>
      </c>
      <c r="F38" s="69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2"/>
    </row>
    <row r="39" spans="1:21">
      <c r="F39" s="69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2"/>
    </row>
    <row r="40" spans="1:21"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2"/>
    </row>
    <row r="41" spans="1:21">
      <c r="F41" s="69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2"/>
    </row>
    <row r="42" spans="1:21">
      <c r="F42" s="6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2"/>
    </row>
    <row r="43" spans="1:21">
      <c r="F43" s="69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2"/>
    </row>
    <row r="44" spans="1:21">
      <c r="B44" s="363" t="s">
        <v>298</v>
      </c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2"/>
    </row>
    <row r="45" spans="1:21">
      <c r="A45" s="363" t="s">
        <v>299</v>
      </c>
      <c r="B45" t="s">
        <v>300</v>
      </c>
      <c r="F45" s="69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2"/>
    </row>
    <row r="46" spans="1:21">
      <c r="A46" s="211" t="s">
        <v>300</v>
      </c>
      <c r="F46" s="69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2"/>
    </row>
    <row r="47" spans="1:21">
      <c r="F47" s="69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2"/>
    </row>
    <row r="48" spans="1:21">
      <c r="F48" s="69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2"/>
    </row>
    <row r="49" spans="6:21">
      <c r="F49" s="69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2"/>
    </row>
    <row r="50" spans="6:21">
      <c r="F50" s="69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2"/>
    </row>
    <row r="51" spans="6:21">
      <c r="F51" s="69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2"/>
    </row>
    <row r="52" spans="6:21">
      <c r="F52" s="41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3"/>
    </row>
  </sheetData>
  <mergeCells count="1">
    <mergeCell ref="F2:L2"/>
  </mergeCells>
  <pageMargins left="0.7" right="0.7" top="0.75" bottom="0.75" header="0.3" footer="0.3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"/>
  <sheetViews>
    <sheetView showGridLines="0" workbookViewId="0">
      <selection activeCell="D19" sqref="D19"/>
    </sheetView>
  </sheetViews>
  <sheetFormatPr defaultColWidth="9.109375" defaultRowHeight="12.75" customHeight="1"/>
  <cols>
    <col min="1" max="1" width="11.5546875" style="226" customWidth="1"/>
    <col min="2" max="2" width="56.5546875" style="226" customWidth="1"/>
    <col min="3" max="3" width="24" style="226" customWidth="1"/>
    <col min="4" max="4" width="16.44140625" style="226" customWidth="1"/>
    <col min="5" max="5" width="13.33203125" style="226" customWidth="1"/>
    <col min="6" max="6" width="13.109375" style="226" customWidth="1"/>
    <col min="7" max="7" width="18.109375" style="226" customWidth="1"/>
    <col min="8" max="8" width="20.44140625" style="226" customWidth="1"/>
    <col min="9" max="9" width="17.88671875" style="226" customWidth="1"/>
    <col min="10" max="10" width="16.5546875" style="226" customWidth="1"/>
    <col min="11" max="11" width="13.5546875" style="226" customWidth="1"/>
    <col min="12" max="12" width="11.6640625" style="226" customWidth="1"/>
    <col min="13" max="13" width="7.88671875" style="226" customWidth="1"/>
    <col min="14" max="16384" width="9.109375" style="226"/>
  </cols>
  <sheetData>
    <row r="1" spans="1:13" ht="12.75" customHeight="1">
      <c r="A1" s="225" t="s">
        <v>134</v>
      </c>
      <c r="B1" s="225" t="s">
        <v>135</v>
      </c>
      <c r="C1" s="225" t="s">
        <v>1</v>
      </c>
      <c r="D1" s="225" t="s">
        <v>136</v>
      </c>
      <c r="E1" s="225" t="s">
        <v>137</v>
      </c>
      <c r="F1" s="225" t="s">
        <v>138</v>
      </c>
      <c r="G1" s="225" t="s">
        <v>139</v>
      </c>
      <c r="H1" s="225" t="s">
        <v>140</v>
      </c>
      <c r="I1" s="225" t="s">
        <v>141</v>
      </c>
      <c r="J1" s="225" t="s">
        <v>142</v>
      </c>
      <c r="K1" s="225" t="s">
        <v>143</v>
      </c>
      <c r="L1" s="225" t="s">
        <v>87</v>
      </c>
      <c r="M1" s="225" t="s">
        <v>28</v>
      </c>
    </row>
    <row r="2" spans="1:13" ht="12.75" customHeight="1">
      <c r="A2" s="227">
        <v>1</v>
      </c>
      <c r="B2" s="228" t="s">
        <v>279</v>
      </c>
      <c r="C2" s="228" t="s">
        <v>279</v>
      </c>
      <c r="D2" s="228" t="s">
        <v>279</v>
      </c>
      <c r="E2" s="227" t="s">
        <v>275</v>
      </c>
      <c r="F2" s="227" t="s">
        <v>276</v>
      </c>
      <c r="G2" s="227" t="s">
        <v>280</v>
      </c>
      <c r="H2" s="227" t="s">
        <v>280</v>
      </c>
      <c r="I2" s="229">
        <v>41596</v>
      </c>
      <c r="J2" s="230">
        <v>41652.399074074099</v>
      </c>
      <c r="K2" s="227" t="s">
        <v>144</v>
      </c>
      <c r="L2" s="228" t="s">
        <v>145</v>
      </c>
      <c r="M2" s="228" t="s">
        <v>146</v>
      </c>
    </row>
    <row r="3" spans="1:13" ht="12.75" customHeight="1">
      <c r="A3" s="231">
        <v>2</v>
      </c>
      <c r="B3" s="232" t="s">
        <v>279</v>
      </c>
      <c r="C3" s="232" t="s">
        <v>279</v>
      </c>
      <c r="D3" s="232" t="s">
        <v>277</v>
      </c>
      <c r="E3" s="231" t="s">
        <v>276</v>
      </c>
      <c r="F3" s="231" t="s">
        <v>276</v>
      </c>
      <c r="G3" s="231" t="s">
        <v>280</v>
      </c>
      <c r="H3" s="231" t="s">
        <v>280</v>
      </c>
      <c r="I3" s="233">
        <v>41597</v>
      </c>
      <c r="J3" s="234">
        <v>41652.3991550926</v>
      </c>
      <c r="K3" s="231" t="s">
        <v>144</v>
      </c>
      <c r="L3" s="232" t="s">
        <v>145</v>
      </c>
      <c r="M3" s="232" t="s">
        <v>146</v>
      </c>
    </row>
    <row r="4" spans="1:13" ht="12.75" customHeight="1">
      <c r="A4" s="235">
        <v>3</v>
      </c>
      <c r="B4" s="236" t="s">
        <v>279</v>
      </c>
      <c r="C4" s="236" t="s">
        <v>279</v>
      </c>
      <c r="D4" s="236" t="s">
        <v>278</v>
      </c>
      <c r="E4" s="235" t="s">
        <v>276</v>
      </c>
      <c r="F4" s="235" t="s">
        <v>276</v>
      </c>
      <c r="G4" s="235" t="s">
        <v>281</v>
      </c>
      <c r="H4" s="235" t="s">
        <v>281</v>
      </c>
      <c r="I4" s="237">
        <v>41597</v>
      </c>
      <c r="J4" s="238">
        <v>41649.598738425899</v>
      </c>
      <c r="K4" s="235" t="s">
        <v>144</v>
      </c>
      <c r="L4" s="236" t="s">
        <v>147</v>
      </c>
      <c r="M4" s="236" t="s">
        <v>99</v>
      </c>
    </row>
    <row r="5" spans="1:13" ht="12.75" customHeight="1">
      <c r="A5" s="231">
        <v>4</v>
      </c>
      <c r="B5" s="232" t="s">
        <v>279</v>
      </c>
      <c r="C5" s="232" t="s">
        <v>279</v>
      </c>
      <c r="D5" s="236" t="s">
        <v>278</v>
      </c>
      <c r="E5" s="231" t="s">
        <v>275</v>
      </c>
      <c r="F5" s="231" t="s">
        <v>276</v>
      </c>
      <c r="G5" s="231" t="s">
        <v>281</v>
      </c>
      <c r="H5" s="231" t="s">
        <v>281</v>
      </c>
      <c r="I5" s="233">
        <v>41597</v>
      </c>
      <c r="J5" s="234">
        <v>41603.639872685198</v>
      </c>
      <c r="K5" s="231" t="s">
        <v>144</v>
      </c>
      <c r="L5" s="232" t="s">
        <v>108</v>
      </c>
      <c r="M5" s="232" t="s">
        <v>99</v>
      </c>
    </row>
    <row r="6" spans="1:13" ht="12.75" customHeight="1">
      <c r="A6" s="235">
        <v>5</v>
      </c>
      <c r="B6" s="236" t="s">
        <v>279</v>
      </c>
      <c r="C6" s="236" t="s">
        <v>279</v>
      </c>
      <c r="D6" s="236" t="s">
        <v>278</v>
      </c>
      <c r="E6" s="235" t="s">
        <v>276</v>
      </c>
      <c r="F6" s="235" t="s">
        <v>275</v>
      </c>
      <c r="G6" s="235" t="s">
        <v>282</v>
      </c>
      <c r="H6" s="235" t="s">
        <v>282</v>
      </c>
      <c r="I6" s="237">
        <v>41597</v>
      </c>
      <c r="J6" s="238">
        <v>41652.3999189815</v>
      </c>
      <c r="K6" s="235" t="s">
        <v>144</v>
      </c>
      <c r="L6" s="236" t="s">
        <v>147</v>
      </c>
      <c r="M6" s="236" t="s">
        <v>146</v>
      </c>
    </row>
    <row r="7" spans="1:13" ht="12.75" customHeight="1">
      <c r="A7" s="231">
        <v>6</v>
      </c>
      <c r="B7" s="232" t="s">
        <v>279</v>
      </c>
      <c r="C7" s="232" t="s">
        <v>279</v>
      </c>
      <c r="D7" s="236" t="s">
        <v>278</v>
      </c>
      <c r="E7" s="231" t="s">
        <v>276</v>
      </c>
      <c r="F7" s="231" t="s">
        <v>275</v>
      </c>
      <c r="G7" s="231" t="s">
        <v>282</v>
      </c>
      <c r="H7" s="231" t="s">
        <v>282</v>
      </c>
      <c r="I7" s="233">
        <v>41598</v>
      </c>
      <c r="J7" s="234">
        <v>41652.400023148097</v>
      </c>
      <c r="K7" s="232" t="s">
        <v>148</v>
      </c>
      <c r="L7" s="232" t="s">
        <v>145</v>
      </c>
      <c r="M7" s="232" t="s">
        <v>146</v>
      </c>
    </row>
    <row r="8" spans="1:13" ht="12.75" customHeight="1">
      <c r="A8" s="235">
        <v>7</v>
      </c>
      <c r="B8" s="236" t="s">
        <v>279</v>
      </c>
      <c r="C8" s="236" t="s">
        <v>279</v>
      </c>
      <c r="D8" s="236" t="s">
        <v>278</v>
      </c>
      <c r="E8" s="235" t="s">
        <v>275</v>
      </c>
      <c r="F8" s="235" t="s">
        <v>275</v>
      </c>
      <c r="G8" s="235" t="s">
        <v>282</v>
      </c>
      <c r="H8" s="235" t="s">
        <v>282</v>
      </c>
      <c r="I8" s="237">
        <v>41598</v>
      </c>
      <c r="J8" s="238">
        <v>41649.602546296301</v>
      </c>
      <c r="K8" s="236" t="s">
        <v>149</v>
      </c>
      <c r="L8" s="236" t="s">
        <v>147</v>
      </c>
      <c r="M8" s="236" t="s">
        <v>99</v>
      </c>
    </row>
    <row r="9" spans="1:13" ht="12.75" customHeight="1">
      <c r="A9" s="231">
        <v>8</v>
      </c>
      <c r="B9" s="232" t="s">
        <v>279</v>
      </c>
      <c r="C9" s="232" t="s">
        <v>279</v>
      </c>
      <c r="D9" s="236" t="s">
        <v>278</v>
      </c>
      <c r="E9" s="231" t="s">
        <v>275</v>
      </c>
      <c r="F9" s="231" t="s">
        <v>276</v>
      </c>
      <c r="G9" s="231" t="s">
        <v>282</v>
      </c>
      <c r="H9" s="231" t="s">
        <v>282</v>
      </c>
      <c r="I9" s="233">
        <v>41598</v>
      </c>
      <c r="J9" s="234">
        <v>41652.403067129599</v>
      </c>
      <c r="K9" s="231" t="s">
        <v>144</v>
      </c>
      <c r="L9" s="232" t="s">
        <v>112</v>
      </c>
      <c r="M9" s="232" t="s">
        <v>146</v>
      </c>
    </row>
    <row r="10" spans="1:13" ht="12.75" customHeight="1">
      <c r="A10" s="235">
        <v>9</v>
      </c>
      <c r="B10" s="236" t="s">
        <v>279</v>
      </c>
      <c r="C10" s="236" t="s">
        <v>279</v>
      </c>
      <c r="D10" s="236" t="s">
        <v>278</v>
      </c>
      <c r="E10" s="235" t="s">
        <v>275</v>
      </c>
      <c r="F10" s="235" t="s">
        <v>276</v>
      </c>
      <c r="G10" s="235" t="s">
        <v>283</v>
      </c>
      <c r="H10" s="235" t="s">
        <v>283</v>
      </c>
      <c r="I10" s="237">
        <v>41598</v>
      </c>
      <c r="J10" s="238">
        <v>41652.406481481499</v>
      </c>
      <c r="K10" s="235" t="s">
        <v>144</v>
      </c>
      <c r="L10" s="236" t="s">
        <v>147</v>
      </c>
      <c r="M10" s="236" t="s">
        <v>146</v>
      </c>
    </row>
    <row r="11" spans="1:13" ht="12.75" customHeight="1">
      <c r="A11" s="231">
        <v>10</v>
      </c>
      <c r="B11" s="232" t="s">
        <v>279</v>
      </c>
      <c r="C11" s="232" t="s">
        <v>279</v>
      </c>
      <c r="D11" s="236" t="s">
        <v>278</v>
      </c>
      <c r="E11" s="231" t="s">
        <v>276</v>
      </c>
      <c r="F11" s="231" t="s">
        <v>276</v>
      </c>
      <c r="G11" s="231" t="s">
        <v>283</v>
      </c>
      <c r="H11" s="231" t="s">
        <v>283</v>
      </c>
      <c r="I11" s="233">
        <v>41598</v>
      </c>
      <c r="J11" s="234">
        <v>41652.406550925902</v>
      </c>
      <c r="K11" s="232" t="s">
        <v>149</v>
      </c>
      <c r="L11" s="232" t="s">
        <v>147</v>
      </c>
      <c r="M11" s="232" t="s">
        <v>146</v>
      </c>
    </row>
    <row r="12" spans="1:13" ht="12.75" customHeight="1">
      <c r="A12" s="235">
        <v>11</v>
      </c>
      <c r="B12" s="236" t="s">
        <v>279</v>
      </c>
      <c r="C12" s="236" t="s">
        <v>279</v>
      </c>
      <c r="D12" s="236" t="s">
        <v>278</v>
      </c>
      <c r="E12" s="235" t="s">
        <v>276</v>
      </c>
      <c r="F12" s="235" t="s">
        <v>276</v>
      </c>
      <c r="G12" s="235" t="s">
        <v>280</v>
      </c>
      <c r="H12" s="235" t="s">
        <v>280</v>
      </c>
      <c r="I12" s="237">
        <v>41598</v>
      </c>
      <c r="J12" s="238">
        <v>41649.612592592603</v>
      </c>
      <c r="K12" s="236" t="s">
        <v>148</v>
      </c>
      <c r="L12" s="236" t="s">
        <v>145</v>
      </c>
      <c r="M12" s="236" t="s">
        <v>99</v>
      </c>
    </row>
    <row r="13" spans="1:13" ht="12.75" customHeight="1">
      <c r="A13" s="231">
        <v>12</v>
      </c>
      <c r="B13" s="232" t="s">
        <v>279</v>
      </c>
      <c r="C13" s="232" t="s">
        <v>279</v>
      </c>
      <c r="D13" s="236" t="s">
        <v>278</v>
      </c>
      <c r="E13" s="231" t="s">
        <v>275</v>
      </c>
      <c r="F13" s="231" t="s">
        <v>276</v>
      </c>
      <c r="G13" s="231" t="s">
        <v>281</v>
      </c>
      <c r="H13" s="231" t="s">
        <v>281</v>
      </c>
      <c r="I13" s="233">
        <v>41598</v>
      </c>
      <c r="J13" s="234">
        <v>41652.406620370399</v>
      </c>
      <c r="K13" s="231" t="s">
        <v>144</v>
      </c>
      <c r="L13" s="232" t="s">
        <v>145</v>
      </c>
      <c r="M13" s="232" t="s">
        <v>146</v>
      </c>
    </row>
    <row r="14" spans="1:13" ht="12.75" customHeight="1">
      <c r="A14" s="235">
        <v>13</v>
      </c>
      <c r="B14" s="236" t="s">
        <v>279</v>
      </c>
      <c r="C14" s="236" t="s">
        <v>279</v>
      </c>
      <c r="D14" s="236" t="s">
        <v>278</v>
      </c>
      <c r="E14" s="235" t="s">
        <v>275</v>
      </c>
      <c r="F14" s="235" t="s">
        <v>275</v>
      </c>
      <c r="G14" s="235" t="s">
        <v>280</v>
      </c>
      <c r="H14" s="235" t="s">
        <v>280</v>
      </c>
      <c r="I14" s="237">
        <v>41598</v>
      </c>
      <c r="J14" s="238">
        <v>41652.4067476852</v>
      </c>
      <c r="K14" s="236" t="s">
        <v>149</v>
      </c>
      <c r="L14" s="236" t="s">
        <v>147</v>
      </c>
      <c r="M14" s="236" t="s">
        <v>146</v>
      </c>
    </row>
    <row r="15" spans="1:13" ht="12.75" customHeight="1">
      <c r="A15" s="239">
        <v>14</v>
      </c>
      <c r="B15" s="240" t="s">
        <v>279</v>
      </c>
      <c r="C15" s="240" t="s">
        <v>279</v>
      </c>
      <c r="D15" s="394" t="s">
        <v>278</v>
      </c>
      <c r="E15" s="239" t="s">
        <v>276</v>
      </c>
      <c r="F15" s="239" t="s">
        <v>275</v>
      </c>
      <c r="G15" s="239" t="s">
        <v>282</v>
      </c>
      <c r="H15" s="239" t="s">
        <v>282</v>
      </c>
      <c r="I15" s="241">
        <v>41598</v>
      </c>
      <c r="J15" s="242">
        <v>41652.406805555598</v>
      </c>
      <c r="K15" s="240" t="s">
        <v>149</v>
      </c>
      <c r="L15" s="240" t="s">
        <v>147</v>
      </c>
      <c r="M15" s="240" t="s">
        <v>146</v>
      </c>
    </row>
  </sheetData>
  <pageMargins left="0.75" right="0.75" top="1" bottom="1" header="0.5" footer="0.5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J21" sqref="J21"/>
    </sheetView>
  </sheetViews>
  <sheetFormatPr defaultColWidth="9.109375" defaultRowHeight="12.75" customHeight="1"/>
  <cols>
    <col min="1" max="1" width="10.33203125" style="226" customWidth="1"/>
    <col min="2" max="2" width="13.33203125" style="226" customWidth="1"/>
    <col min="3" max="3" width="21.6640625" style="226" customWidth="1"/>
    <col min="4" max="4" width="20.44140625" style="226" customWidth="1"/>
    <col min="5" max="5" width="17.88671875" style="226" customWidth="1"/>
    <col min="6" max="6" width="10.88671875" style="226" customWidth="1"/>
    <col min="7" max="7" width="7.88671875" style="226" customWidth="1"/>
    <col min="8" max="9" width="15.33203125" style="226" bestFit="1" customWidth="1"/>
    <col min="10" max="16384" width="9.109375" style="226"/>
  </cols>
  <sheetData>
    <row r="1" spans="1:10" ht="12.75" customHeight="1">
      <c r="A1" s="396" t="s">
        <v>134</v>
      </c>
      <c r="B1" s="396" t="s">
        <v>138</v>
      </c>
      <c r="C1" s="396" t="s">
        <v>139</v>
      </c>
      <c r="D1" s="396" t="s">
        <v>140</v>
      </c>
      <c r="E1" s="396" t="s">
        <v>141</v>
      </c>
      <c r="F1" s="396" t="s">
        <v>87</v>
      </c>
      <c r="G1" s="396" t="s">
        <v>28</v>
      </c>
      <c r="H1" s="396" t="s">
        <v>274</v>
      </c>
      <c r="I1" s="396" t="s">
        <v>302</v>
      </c>
      <c r="J1" s="396" t="s">
        <v>301</v>
      </c>
    </row>
    <row r="2" spans="1:10" ht="12.75" customHeight="1">
      <c r="A2" s="397"/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2.75" customHeight="1">
      <c r="A3" s="397"/>
      <c r="B3" s="397"/>
      <c r="C3" s="397"/>
      <c r="D3" s="397"/>
      <c r="E3" s="397"/>
      <c r="F3" s="397"/>
      <c r="G3" s="397"/>
      <c r="H3" s="397"/>
      <c r="I3" s="397"/>
      <c r="J3" s="397"/>
    </row>
    <row r="4" spans="1:10" ht="12.75" customHeight="1">
      <c r="A4" s="397"/>
      <c r="B4" s="397"/>
      <c r="C4" s="397"/>
      <c r="D4" s="397"/>
      <c r="E4" s="397"/>
      <c r="F4" s="397"/>
      <c r="G4" s="397"/>
      <c r="H4" s="397"/>
      <c r="I4" s="397"/>
      <c r="J4" s="397"/>
    </row>
    <row r="5" spans="1:10" ht="12.75" customHeight="1">
      <c r="A5" s="397"/>
      <c r="B5" s="397"/>
      <c r="C5" s="397"/>
      <c r="D5" s="397"/>
      <c r="E5" s="397"/>
      <c r="F5" s="397"/>
      <c r="G5" s="397"/>
      <c r="H5" s="397"/>
      <c r="I5" s="397"/>
      <c r="J5" s="397"/>
    </row>
    <row r="6" spans="1:10" ht="12.75" customHeight="1">
      <c r="A6" s="397"/>
      <c r="B6" s="397"/>
      <c r="C6" s="397"/>
      <c r="D6" s="397"/>
      <c r="E6" s="397"/>
      <c r="F6" s="397"/>
      <c r="G6" s="397"/>
      <c r="H6" s="397"/>
      <c r="I6" s="397"/>
      <c r="J6" s="397"/>
    </row>
    <row r="7" spans="1:10" ht="12.75" customHeight="1">
      <c r="A7" s="397"/>
      <c r="B7" s="397"/>
      <c r="C7" s="397"/>
      <c r="D7" s="397"/>
      <c r="E7" s="397"/>
      <c r="F7" s="397"/>
      <c r="G7" s="397"/>
      <c r="H7" s="397"/>
      <c r="I7" s="397"/>
      <c r="J7" s="397"/>
    </row>
    <row r="8" spans="1:10" ht="12.75" customHeight="1">
      <c r="A8" s="397"/>
      <c r="B8" s="397"/>
      <c r="C8" s="397"/>
      <c r="D8" s="397"/>
      <c r="E8" s="397"/>
      <c r="F8" s="397"/>
      <c r="G8" s="397"/>
      <c r="H8" s="397"/>
      <c r="I8" s="397"/>
      <c r="J8" s="397"/>
    </row>
    <row r="9" spans="1:10" ht="12.75" customHeight="1">
      <c r="A9" s="397"/>
      <c r="B9" s="397"/>
      <c r="C9" s="397"/>
      <c r="D9" s="397"/>
      <c r="E9" s="397"/>
      <c r="F9" s="397"/>
      <c r="G9" s="397"/>
      <c r="H9" s="397"/>
      <c r="I9" s="397"/>
      <c r="J9" s="397"/>
    </row>
    <row r="10" spans="1:10" ht="12.75" customHeight="1">
      <c r="A10" s="397"/>
      <c r="B10" s="397"/>
      <c r="C10" s="397"/>
      <c r="D10" s="397"/>
      <c r="E10" s="397"/>
      <c r="F10" s="397"/>
      <c r="G10" s="397"/>
      <c r="H10" s="397"/>
      <c r="I10" s="397"/>
      <c r="J10" s="397"/>
    </row>
    <row r="11" spans="1:10" ht="12.75" customHeight="1">
      <c r="A11" s="397"/>
      <c r="B11" s="397"/>
      <c r="C11" s="397"/>
      <c r="D11" s="397"/>
      <c r="E11" s="397"/>
      <c r="F11" s="397"/>
      <c r="G11" s="397"/>
      <c r="H11" s="397"/>
      <c r="I11" s="397"/>
      <c r="J11" s="397"/>
    </row>
  </sheetData>
  <autoFilter ref="I1:J1"/>
  <pageMargins left="0.75" right="0.75" top="1" bottom="1" header="0.5" footer="0.5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09"/>
  <sheetViews>
    <sheetView topLeftCell="F1" zoomScale="70" zoomScaleNormal="70" workbookViewId="0">
      <selection activeCell="Q29" sqref="Q29:AG109"/>
    </sheetView>
  </sheetViews>
  <sheetFormatPr defaultRowHeight="14.4"/>
  <cols>
    <col min="2" max="2" width="13" customWidth="1"/>
    <col min="8" max="8" width="16.44140625" customWidth="1"/>
    <col min="9" max="9" width="16.109375" bestFit="1" customWidth="1"/>
    <col min="10" max="10" width="7.109375" customWidth="1"/>
    <col min="11" max="11" width="6.33203125" customWidth="1"/>
    <col min="12" max="12" width="9.109375" bestFit="1" customWidth="1"/>
    <col min="13" max="13" width="11.33203125" customWidth="1"/>
    <col min="14" max="14" width="9.109375" customWidth="1"/>
    <col min="15" max="15" width="7.109375" customWidth="1"/>
    <col min="16" max="16" width="6.33203125" customWidth="1"/>
    <col min="17" max="17" width="4.88671875" customWidth="1"/>
    <col min="18" max="18" width="13" customWidth="1"/>
    <col min="19" max="19" width="16.109375" customWidth="1"/>
    <col min="20" max="20" width="7.109375" customWidth="1"/>
    <col min="21" max="21" width="6.33203125" customWidth="1"/>
    <col min="22" max="22" width="6.44140625" customWidth="1"/>
    <col min="23" max="23" width="11.33203125" customWidth="1"/>
    <col min="24" max="24" width="9.109375" customWidth="1"/>
    <col min="25" max="25" width="13.6640625" bestFit="1" customWidth="1"/>
    <col min="26" max="27" width="9.109375" customWidth="1"/>
    <col min="28" max="28" width="12" customWidth="1"/>
    <col min="29" max="32" width="9.109375" customWidth="1"/>
    <col min="33" max="33" width="11.109375" customWidth="1"/>
    <col min="34" max="35" width="9.109375" customWidth="1"/>
    <col min="36" max="36" width="12.5546875" bestFit="1" customWidth="1"/>
    <col min="37" max="37" width="10.5546875" bestFit="1" customWidth="1"/>
    <col min="38" max="39" width="11.33203125" customWidth="1"/>
    <col min="40" max="40" width="12.109375" bestFit="1" customWidth="1"/>
    <col min="41" max="41" width="6.33203125" customWidth="1"/>
    <col min="42" max="42" width="6.44140625" customWidth="1"/>
    <col min="43" max="43" width="17.6640625" bestFit="1" customWidth="1"/>
    <col min="44" max="44" width="10.6640625" customWidth="1"/>
    <col min="45" max="45" width="7.109375" customWidth="1"/>
    <col min="46" max="46" width="6.33203125" customWidth="1"/>
    <col min="47" max="47" width="6.44140625" customWidth="1"/>
    <col min="48" max="48" width="13.88671875" bestFit="1" customWidth="1"/>
    <col min="49" max="49" width="9.6640625" bestFit="1" customWidth="1"/>
    <col min="50" max="50" width="7.109375" customWidth="1"/>
    <col min="51" max="51" width="6.33203125" customWidth="1"/>
    <col min="52" max="52" width="6.44140625" customWidth="1"/>
    <col min="53" max="53" width="12.6640625" bestFit="1" customWidth="1"/>
    <col min="54" max="54" width="11.33203125" bestFit="1" customWidth="1"/>
  </cols>
  <sheetData>
    <row r="1" spans="2:25">
      <c r="Q1" s="27"/>
      <c r="R1" s="27"/>
      <c r="S1" s="27"/>
      <c r="T1" s="27"/>
      <c r="U1" s="27"/>
      <c r="V1" s="27"/>
      <c r="W1" s="27"/>
      <c r="X1" s="27"/>
      <c r="Y1" s="27"/>
    </row>
    <row r="2" spans="2:25" ht="23.4">
      <c r="Q2" s="27"/>
      <c r="R2" s="325" t="s">
        <v>188</v>
      </c>
      <c r="S2" s="27"/>
      <c r="T2" s="27"/>
      <c r="U2" s="27"/>
      <c r="V2" s="27"/>
      <c r="W2" s="27"/>
      <c r="X2" s="27"/>
      <c r="Y2" s="27"/>
    </row>
    <row r="3" spans="2:25" ht="17.399999999999999">
      <c r="Q3" s="27"/>
      <c r="R3" s="358" t="s">
        <v>38</v>
      </c>
      <c r="S3" s="27"/>
      <c r="T3" s="27"/>
      <c r="U3" s="27"/>
      <c r="V3" s="27"/>
      <c r="W3" s="27"/>
      <c r="X3" s="27"/>
      <c r="Y3" s="27"/>
    </row>
    <row r="4" spans="2:25">
      <c r="B4" t="s">
        <v>189</v>
      </c>
      <c r="C4" t="s">
        <v>28</v>
      </c>
      <c r="D4" t="s">
        <v>87</v>
      </c>
      <c r="E4" t="s">
        <v>190</v>
      </c>
      <c r="G4" t="s">
        <v>189</v>
      </c>
      <c r="H4" t="s">
        <v>28</v>
      </c>
      <c r="I4" t="s">
        <v>87</v>
      </c>
      <c r="J4" t="s">
        <v>190</v>
      </c>
      <c r="L4" t="s">
        <v>189</v>
      </c>
      <c r="M4" t="s">
        <v>28</v>
      </c>
      <c r="N4" t="s">
        <v>87</v>
      </c>
      <c r="O4" t="s">
        <v>190</v>
      </c>
      <c r="Q4" s="27"/>
      <c r="R4" s="27"/>
      <c r="S4" s="27"/>
      <c r="T4" s="27"/>
      <c r="U4" s="27"/>
      <c r="V4" s="27"/>
      <c r="W4" s="27"/>
      <c r="X4" s="27"/>
      <c r="Y4" s="27"/>
    </row>
    <row r="5" spans="2:25">
      <c r="B5" s="48">
        <v>41653</v>
      </c>
      <c r="C5" t="s">
        <v>90</v>
      </c>
      <c r="D5" t="s">
        <v>93</v>
      </c>
      <c r="E5">
        <v>11</v>
      </c>
      <c r="G5" s="48">
        <v>41653</v>
      </c>
      <c r="H5" t="s">
        <v>90</v>
      </c>
      <c r="I5" t="s">
        <v>93</v>
      </c>
      <c r="J5">
        <v>11</v>
      </c>
      <c r="L5" s="48">
        <v>41653</v>
      </c>
      <c r="M5" t="s">
        <v>146</v>
      </c>
      <c r="N5" t="s">
        <v>93</v>
      </c>
      <c r="O5">
        <v>12</v>
      </c>
      <c r="Q5" s="27"/>
      <c r="R5" t="s">
        <v>191</v>
      </c>
      <c r="S5" t="s">
        <v>83</v>
      </c>
      <c r="X5" s="27"/>
      <c r="Y5" s="27"/>
    </row>
    <row r="6" spans="2:25">
      <c r="B6" s="48">
        <v>41653</v>
      </c>
      <c r="C6" t="s">
        <v>90</v>
      </c>
      <c r="D6" t="s">
        <v>91</v>
      </c>
      <c r="E6">
        <v>15</v>
      </c>
      <c r="G6" s="48">
        <v>41653</v>
      </c>
      <c r="H6" t="s">
        <v>90</v>
      </c>
      <c r="I6" t="s">
        <v>91</v>
      </c>
      <c r="J6">
        <v>15</v>
      </c>
      <c r="L6" s="48">
        <v>41653</v>
      </c>
      <c r="M6" t="s">
        <v>146</v>
      </c>
      <c r="N6" t="s">
        <v>91</v>
      </c>
      <c r="O6">
        <v>2</v>
      </c>
      <c r="Q6" s="27"/>
      <c r="R6" t="s">
        <v>33</v>
      </c>
      <c r="S6" t="s">
        <v>97</v>
      </c>
      <c r="T6" t="s">
        <v>93</v>
      </c>
      <c r="U6" t="s">
        <v>91</v>
      </c>
      <c r="V6" t="s">
        <v>95</v>
      </c>
      <c r="W6" t="s">
        <v>27</v>
      </c>
      <c r="X6" s="27"/>
      <c r="Y6" s="27"/>
    </row>
    <row r="7" spans="2:25">
      <c r="B7" s="48">
        <v>41653</v>
      </c>
      <c r="C7" t="s">
        <v>90</v>
      </c>
      <c r="D7" t="s">
        <v>95</v>
      </c>
      <c r="E7">
        <v>0</v>
      </c>
      <c r="G7" s="48">
        <v>41653</v>
      </c>
      <c r="H7" t="s">
        <v>90</v>
      </c>
      <c r="I7" t="s">
        <v>95</v>
      </c>
      <c r="J7">
        <v>0</v>
      </c>
      <c r="K7" s="202"/>
      <c r="L7" s="48">
        <v>41653</v>
      </c>
      <c r="M7" t="s">
        <v>146</v>
      </c>
      <c r="N7" t="s">
        <v>95</v>
      </c>
      <c r="O7">
        <v>11</v>
      </c>
      <c r="Q7" s="27"/>
      <c r="R7" s="204">
        <v>41653</v>
      </c>
      <c r="S7" s="202">
        <v>18</v>
      </c>
      <c r="T7" s="202">
        <v>12</v>
      </c>
      <c r="U7" s="202">
        <v>2</v>
      </c>
      <c r="V7" s="202">
        <v>11</v>
      </c>
      <c r="W7" s="202">
        <v>43</v>
      </c>
      <c r="X7" s="27"/>
      <c r="Y7" s="27"/>
    </row>
    <row r="8" spans="2:25">
      <c r="B8" s="48">
        <v>41653</v>
      </c>
      <c r="C8" t="s">
        <v>90</v>
      </c>
      <c r="D8" t="s">
        <v>97</v>
      </c>
      <c r="E8">
        <v>1</v>
      </c>
      <c r="G8" s="48">
        <v>41653</v>
      </c>
      <c r="H8" t="s">
        <v>90</v>
      </c>
      <c r="I8" t="s">
        <v>97</v>
      </c>
      <c r="J8">
        <v>1</v>
      </c>
      <c r="K8" s="202"/>
      <c r="L8" s="48">
        <v>41653</v>
      </c>
      <c r="M8" t="s">
        <v>146</v>
      </c>
      <c r="N8" t="s">
        <v>97</v>
      </c>
      <c r="O8">
        <v>18</v>
      </c>
      <c r="Q8" s="27"/>
      <c r="R8" s="204">
        <v>41654</v>
      </c>
      <c r="S8" s="202">
        <v>24</v>
      </c>
      <c r="T8" s="202">
        <v>12</v>
      </c>
      <c r="U8" s="202">
        <v>5</v>
      </c>
      <c r="V8" s="202">
        <v>2</v>
      </c>
      <c r="W8" s="202">
        <v>43</v>
      </c>
      <c r="X8" s="27"/>
      <c r="Y8" s="27"/>
    </row>
    <row r="9" spans="2:25">
      <c r="B9" s="48">
        <v>41653</v>
      </c>
      <c r="C9" t="s">
        <v>146</v>
      </c>
      <c r="D9" t="s">
        <v>93</v>
      </c>
      <c r="E9">
        <v>12</v>
      </c>
      <c r="G9" s="48">
        <v>41653</v>
      </c>
      <c r="H9" t="s">
        <v>146</v>
      </c>
      <c r="I9" t="s">
        <v>93</v>
      </c>
      <c r="J9">
        <v>12</v>
      </c>
      <c r="K9" s="202"/>
      <c r="L9" s="48">
        <v>41654</v>
      </c>
      <c r="M9" t="s">
        <v>146</v>
      </c>
      <c r="N9" t="s">
        <v>93</v>
      </c>
      <c r="O9">
        <v>12</v>
      </c>
      <c r="Q9" s="27"/>
      <c r="R9" s="204">
        <v>41655</v>
      </c>
      <c r="S9" s="202">
        <v>9</v>
      </c>
      <c r="T9" s="202">
        <v>11</v>
      </c>
      <c r="U9" s="202"/>
      <c r="V9" s="202">
        <v>4</v>
      </c>
      <c r="W9" s="202">
        <v>24</v>
      </c>
      <c r="X9" s="27"/>
      <c r="Y9" s="27"/>
    </row>
    <row r="10" spans="2:25">
      <c r="B10" s="48">
        <v>41653</v>
      </c>
      <c r="C10" t="s">
        <v>146</v>
      </c>
      <c r="D10" t="s">
        <v>91</v>
      </c>
      <c r="E10">
        <v>0</v>
      </c>
      <c r="G10" s="48">
        <v>41653</v>
      </c>
      <c r="H10" t="s">
        <v>146</v>
      </c>
      <c r="I10" t="s">
        <v>91</v>
      </c>
      <c r="J10">
        <v>0</v>
      </c>
      <c r="K10" s="202"/>
      <c r="L10" s="48">
        <v>41654</v>
      </c>
      <c r="M10" t="s">
        <v>146</v>
      </c>
      <c r="N10" t="s">
        <v>91</v>
      </c>
      <c r="O10">
        <v>5</v>
      </c>
      <c r="Q10" s="27"/>
      <c r="R10" s="204">
        <v>41656</v>
      </c>
      <c r="S10" s="202"/>
      <c r="T10" s="202">
        <v>23</v>
      </c>
      <c r="U10" s="202">
        <v>7</v>
      </c>
      <c r="V10" s="202">
        <v>2</v>
      </c>
      <c r="W10" s="202">
        <v>32</v>
      </c>
      <c r="X10" s="27"/>
      <c r="Y10" s="27"/>
    </row>
    <row r="11" spans="2:25">
      <c r="B11" s="48">
        <v>41653</v>
      </c>
      <c r="C11" t="s">
        <v>146</v>
      </c>
      <c r="D11" t="s">
        <v>95</v>
      </c>
      <c r="E11">
        <v>0</v>
      </c>
      <c r="G11" s="48">
        <v>41653</v>
      </c>
      <c r="H11" t="s">
        <v>146</v>
      </c>
      <c r="I11" t="s">
        <v>95</v>
      </c>
      <c r="J11">
        <v>0</v>
      </c>
      <c r="K11" s="202"/>
      <c r="L11" s="48">
        <v>41654</v>
      </c>
      <c r="M11" t="s">
        <v>146</v>
      </c>
      <c r="N11" t="s">
        <v>95</v>
      </c>
      <c r="O11">
        <v>2</v>
      </c>
      <c r="Q11" s="27"/>
      <c r="R11" s="204" t="s">
        <v>27</v>
      </c>
      <c r="S11" s="202">
        <v>51</v>
      </c>
      <c r="T11" s="202">
        <v>58</v>
      </c>
      <c r="U11" s="202">
        <v>14</v>
      </c>
      <c r="V11" s="202">
        <v>19</v>
      </c>
      <c r="W11" s="202">
        <v>142</v>
      </c>
      <c r="X11" s="27"/>
      <c r="Y11" s="27"/>
    </row>
    <row r="12" spans="2:25">
      <c r="B12" s="48">
        <v>41653</v>
      </c>
      <c r="C12" t="s">
        <v>146</v>
      </c>
      <c r="D12" t="s">
        <v>97</v>
      </c>
      <c r="E12">
        <v>18</v>
      </c>
      <c r="G12" s="48">
        <v>41653</v>
      </c>
      <c r="H12" t="s">
        <v>146</v>
      </c>
      <c r="I12" t="s">
        <v>97</v>
      </c>
      <c r="J12">
        <v>18</v>
      </c>
      <c r="K12" s="202"/>
      <c r="L12" s="48">
        <v>41654</v>
      </c>
      <c r="M12" t="s">
        <v>146</v>
      </c>
      <c r="N12" t="s">
        <v>97</v>
      </c>
      <c r="O12">
        <v>24</v>
      </c>
      <c r="Q12" s="27"/>
      <c r="R12" s="27"/>
      <c r="S12" s="27"/>
      <c r="T12" s="27"/>
      <c r="U12" s="27"/>
      <c r="V12" s="27"/>
      <c r="W12" s="27"/>
      <c r="X12" s="27"/>
      <c r="Y12" s="27"/>
    </row>
    <row r="13" spans="2:25">
      <c r="B13" s="48">
        <v>41653</v>
      </c>
      <c r="C13" t="s">
        <v>98</v>
      </c>
      <c r="D13" t="s">
        <v>93</v>
      </c>
      <c r="E13">
        <v>4</v>
      </c>
      <c r="G13" s="48">
        <v>41654</v>
      </c>
      <c r="H13" t="s">
        <v>90</v>
      </c>
      <c r="I13" t="s">
        <v>93</v>
      </c>
      <c r="J13">
        <v>8</v>
      </c>
      <c r="K13" s="202"/>
      <c r="L13" s="48">
        <v>41655</v>
      </c>
      <c r="M13" t="s">
        <v>146</v>
      </c>
      <c r="N13" t="s">
        <v>93</v>
      </c>
      <c r="O13">
        <v>11</v>
      </c>
      <c r="Q13" s="27"/>
      <c r="X13" s="27"/>
      <c r="Y13" s="27"/>
    </row>
    <row r="14" spans="2:25">
      <c r="B14" s="48">
        <v>41653</v>
      </c>
      <c r="C14" t="s">
        <v>98</v>
      </c>
      <c r="D14" t="s">
        <v>91</v>
      </c>
      <c r="E14">
        <v>0</v>
      </c>
      <c r="G14" s="48">
        <v>41654</v>
      </c>
      <c r="H14" t="s">
        <v>90</v>
      </c>
      <c r="I14" t="s">
        <v>91</v>
      </c>
      <c r="J14">
        <v>4</v>
      </c>
      <c r="K14" s="202"/>
      <c r="L14" s="48">
        <v>41655</v>
      </c>
      <c r="M14" t="s">
        <v>146</v>
      </c>
      <c r="N14" t="s">
        <v>91</v>
      </c>
      <c r="Q14" s="27"/>
      <c r="X14" s="27"/>
      <c r="Y14" s="27"/>
    </row>
    <row r="15" spans="2:25">
      <c r="B15" s="48">
        <v>41653</v>
      </c>
      <c r="C15" t="s">
        <v>98</v>
      </c>
      <c r="D15" t="s">
        <v>95</v>
      </c>
      <c r="E15">
        <v>1</v>
      </c>
      <c r="G15" s="48">
        <v>41654</v>
      </c>
      <c r="H15" t="s">
        <v>90</v>
      </c>
      <c r="I15" t="s">
        <v>95</v>
      </c>
      <c r="J15">
        <v>11</v>
      </c>
      <c r="K15" s="202"/>
      <c r="L15" s="48">
        <v>41655</v>
      </c>
      <c r="M15" t="s">
        <v>146</v>
      </c>
      <c r="N15" t="s">
        <v>95</v>
      </c>
      <c r="O15">
        <v>4</v>
      </c>
      <c r="Q15" s="27"/>
      <c r="X15" s="27"/>
      <c r="Y15" s="27"/>
    </row>
    <row r="16" spans="2:25">
      <c r="B16" s="48">
        <v>41653</v>
      </c>
      <c r="C16" t="s">
        <v>98</v>
      </c>
      <c r="D16" t="s">
        <v>97</v>
      </c>
      <c r="E16">
        <v>13</v>
      </c>
      <c r="G16" s="48">
        <v>41654</v>
      </c>
      <c r="H16" t="s">
        <v>90</v>
      </c>
      <c r="I16" t="s">
        <v>97</v>
      </c>
      <c r="J16">
        <v>0</v>
      </c>
      <c r="K16" s="202"/>
      <c r="L16" s="48">
        <v>41655</v>
      </c>
      <c r="M16" t="s">
        <v>146</v>
      </c>
      <c r="N16" t="s">
        <v>97</v>
      </c>
      <c r="O16">
        <v>9</v>
      </c>
      <c r="Q16" s="27"/>
      <c r="R16" s="27"/>
      <c r="S16" s="27"/>
      <c r="T16" s="27"/>
      <c r="U16" s="27"/>
      <c r="V16" s="27"/>
      <c r="W16" s="27"/>
      <c r="X16" s="27"/>
      <c r="Y16" s="27"/>
    </row>
    <row r="17" spans="2:25">
      <c r="B17" s="48">
        <v>41653</v>
      </c>
      <c r="C17" t="s">
        <v>85</v>
      </c>
      <c r="D17" t="s">
        <v>93</v>
      </c>
      <c r="E17">
        <v>1</v>
      </c>
      <c r="G17" s="48">
        <v>41654</v>
      </c>
      <c r="H17" t="s">
        <v>146</v>
      </c>
      <c r="I17" t="s">
        <v>93</v>
      </c>
      <c r="J17">
        <v>12</v>
      </c>
      <c r="K17" s="202"/>
      <c r="L17" s="48">
        <v>41656</v>
      </c>
      <c r="M17" t="s">
        <v>146</v>
      </c>
      <c r="N17" t="s">
        <v>93</v>
      </c>
      <c r="O17">
        <v>23</v>
      </c>
      <c r="Q17" s="27"/>
      <c r="R17" s="27"/>
      <c r="S17" s="27"/>
      <c r="T17" s="27"/>
      <c r="U17" s="27"/>
      <c r="V17" s="27"/>
      <c r="W17" s="27"/>
      <c r="X17" s="27"/>
      <c r="Y17" s="27"/>
    </row>
    <row r="18" spans="2:25">
      <c r="B18" s="48">
        <v>41653</v>
      </c>
      <c r="C18" t="s">
        <v>85</v>
      </c>
      <c r="D18" t="s">
        <v>91</v>
      </c>
      <c r="E18">
        <v>2</v>
      </c>
      <c r="G18" s="48">
        <v>41654</v>
      </c>
      <c r="H18" t="s">
        <v>146</v>
      </c>
      <c r="I18" t="s">
        <v>91</v>
      </c>
      <c r="J18">
        <v>0</v>
      </c>
      <c r="K18" s="202"/>
      <c r="L18" s="48">
        <v>41656</v>
      </c>
      <c r="M18" t="s">
        <v>146</v>
      </c>
      <c r="N18" t="s">
        <v>91</v>
      </c>
      <c r="O18">
        <v>7</v>
      </c>
      <c r="Q18" s="27"/>
      <c r="R18" s="27"/>
      <c r="S18" s="27"/>
      <c r="T18" s="27"/>
      <c r="U18" s="27"/>
      <c r="V18" s="27"/>
      <c r="W18" s="27"/>
      <c r="X18" s="27"/>
      <c r="Y18" s="27"/>
    </row>
    <row r="19" spans="2:25">
      <c r="B19" s="48">
        <v>41653</v>
      </c>
      <c r="C19" t="s">
        <v>85</v>
      </c>
      <c r="D19" t="s">
        <v>95</v>
      </c>
      <c r="E19">
        <v>0</v>
      </c>
      <c r="G19" s="48">
        <v>41654</v>
      </c>
      <c r="H19" t="s">
        <v>146</v>
      </c>
      <c r="I19" t="s">
        <v>95</v>
      </c>
      <c r="J19">
        <v>0</v>
      </c>
      <c r="K19" s="202"/>
      <c r="L19" s="48">
        <v>41656</v>
      </c>
      <c r="M19" t="s">
        <v>146</v>
      </c>
      <c r="N19" t="s">
        <v>95</v>
      </c>
      <c r="O19">
        <v>2</v>
      </c>
      <c r="Q19" s="27"/>
      <c r="R19" s="27"/>
      <c r="S19" s="27"/>
      <c r="T19" s="27"/>
      <c r="U19" s="27"/>
      <c r="V19" s="27"/>
      <c r="W19" s="27"/>
      <c r="X19" s="27"/>
      <c r="Y19" s="27"/>
    </row>
    <row r="20" spans="2:25">
      <c r="B20" s="48">
        <v>41653</v>
      </c>
      <c r="C20" t="s">
        <v>85</v>
      </c>
      <c r="D20" t="s">
        <v>97</v>
      </c>
      <c r="E20">
        <v>4</v>
      </c>
      <c r="G20" s="48">
        <v>41654</v>
      </c>
      <c r="H20" t="s">
        <v>146</v>
      </c>
      <c r="I20" t="s">
        <v>97</v>
      </c>
      <c r="J20">
        <v>18</v>
      </c>
      <c r="K20" s="202"/>
      <c r="L20" s="48">
        <v>41656</v>
      </c>
      <c r="M20" t="s">
        <v>146</v>
      </c>
      <c r="N20" t="s">
        <v>97</v>
      </c>
      <c r="Q20" s="27"/>
      <c r="R20" s="27"/>
      <c r="S20" s="27"/>
      <c r="T20" s="27"/>
      <c r="U20" s="27"/>
      <c r="V20" s="27"/>
      <c r="W20" s="27"/>
      <c r="X20" s="27"/>
      <c r="Y20" s="27"/>
    </row>
    <row r="21" spans="2:25">
      <c r="B21" s="48">
        <v>41653</v>
      </c>
      <c r="C21" t="s">
        <v>192</v>
      </c>
      <c r="D21" t="s">
        <v>93</v>
      </c>
      <c r="E21">
        <v>3</v>
      </c>
      <c r="G21" s="48">
        <v>41655</v>
      </c>
      <c r="H21" t="s">
        <v>90</v>
      </c>
      <c r="I21" t="s">
        <v>93</v>
      </c>
      <c r="J21">
        <v>5</v>
      </c>
      <c r="K21" s="202"/>
      <c r="Q21" s="27"/>
      <c r="R21" s="27"/>
      <c r="S21" s="27"/>
      <c r="T21" s="27"/>
      <c r="U21" s="27"/>
      <c r="V21" s="27"/>
      <c r="W21" s="27"/>
      <c r="X21" s="27"/>
      <c r="Y21" s="27"/>
    </row>
    <row r="22" spans="2:25">
      <c r="B22" s="48">
        <v>41653</v>
      </c>
      <c r="C22" t="s">
        <v>192</v>
      </c>
      <c r="D22" t="s">
        <v>91</v>
      </c>
      <c r="E22">
        <v>1</v>
      </c>
      <c r="G22" s="48">
        <v>41655</v>
      </c>
      <c r="H22" t="s">
        <v>90</v>
      </c>
      <c r="I22" t="s">
        <v>91</v>
      </c>
      <c r="J22">
        <v>7</v>
      </c>
      <c r="K22" s="202"/>
      <c r="Q22" s="27"/>
      <c r="R22" s="27"/>
      <c r="S22" s="27"/>
      <c r="T22" s="27"/>
      <c r="U22" s="27"/>
      <c r="V22" s="27"/>
      <c r="W22" s="27"/>
      <c r="X22" s="27"/>
      <c r="Y22" s="27"/>
    </row>
    <row r="23" spans="2:25">
      <c r="B23" s="48">
        <v>41653</v>
      </c>
      <c r="C23" t="s">
        <v>192</v>
      </c>
      <c r="D23" t="s">
        <v>95</v>
      </c>
      <c r="E23">
        <v>12</v>
      </c>
      <c r="G23" s="48">
        <v>41655</v>
      </c>
      <c r="H23" t="s">
        <v>90</v>
      </c>
      <c r="I23" t="s">
        <v>95</v>
      </c>
      <c r="J23">
        <v>0</v>
      </c>
      <c r="K23" s="202"/>
      <c r="Q23" s="27"/>
      <c r="R23" s="27"/>
      <c r="S23" s="27"/>
      <c r="T23" s="27"/>
      <c r="U23" s="27"/>
      <c r="V23" s="27"/>
      <c r="W23" s="27"/>
      <c r="X23" s="27"/>
      <c r="Y23" s="27"/>
    </row>
    <row r="24" spans="2:25">
      <c r="B24" s="48">
        <v>41653</v>
      </c>
      <c r="C24" t="s">
        <v>192</v>
      </c>
      <c r="D24" t="s">
        <v>97</v>
      </c>
      <c r="E24">
        <v>0</v>
      </c>
      <c r="G24" s="48">
        <v>41655</v>
      </c>
      <c r="H24" t="s">
        <v>90</v>
      </c>
      <c r="I24" t="s">
        <v>97</v>
      </c>
      <c r="J24">
        <v>24</v>
      </c>
      <c r="K24" s="202"/>
      <c r="Q24" s="27"/>
      <c r="R24" s="27"/>
      <c r="S24" s="27"/>
      <c r="T24" s="27"/>
      <c r="U24" s="27"/>
      <c r="V24" s="27"/>
      <c r="W24" s="27"/>
      <c r="X24" s="27"/>
      <c r="Y24" s="27"/>
    </row>
    <row r="25" spans="2:25">
      <c r="B25" s="48">
        <v>41653</v>
      </c>
      <c r="C25" t="s">
        <v>94</v>
      </c>
      <c r="D25" t="s">
        <v>93</v>
      </c>
      <c r="E25">
        <v>0</v>
      </c>
      <c r="G25" s="48">
        <v>41655</v>
      </c>
      <c r="H25" t="s">
        <v>146</v>
      </c>
      <c r="I25" t="s">
        <v>93</v>
      </c>
      <c r="J25">
        <v>11</v>
      </c>
      <c r="K25" s="202"/>
      <c r="Q25" s="27"/>
      <c r="R25" s="27"/>
      <c r="S25" s="27"/>
      <c r="T25" s="27"/>
      <c r="U25" s="27"/>
      <c r="V25" s="27"/>
      <c r="W25" s="27"/>
      <c r="X25" s="27"/>
      <c r="Y25" s="27"/>
    </row>
    <row r="26" spans="2:25">
      <c r="B26" s="48">
        <v>41653</v>
      </c>
      <c r="C26" t="s">
        <v>94</v>
      </c>
      <c r="D26" t="s">
        <v>91</v>
      </c>
      <c r="E26">
        <v>5</v>
      </c>
      <c r="G26" s="48">
        <v>41655</v>
      </c>
      <c r="H26" t="s">
        <v>146</v>
      </c>
      <c r="I26" t="s">
        <v>91</v>
      </c>
      <c r="J26">
        <v>0</v>
      </c>
      <c r="K26" s="202"/>
      <c r="Q26" s="27"/>
      <c r="R26" s="27"/>
      <c r="S26" s="27"/>
      <c r="T26" s="27"/>
      <c r="U26" s="27"/>
      <c r="V26" s="27"/>
      <c r="W26" s="27"/>
      <c r="X26" s="27"/>
      <c r="Y26" s="27"/>
    </row>
    <row r="27" spans="2:25">
      <c r="B27" s="48">
        <v>41653</v>
      </c>
      <c r="C27" t="s">
        <v>94</v>
      </c>
      <c r="D27" t="s">
        <v>95</v>
      </c>
      <c r="E27">
        <v>7</v>
      </c>
      <c r="G27" s="48">
        <v>41655</v>
      </c>
      <c r="H27" t="s">
        <v>146</v>
      </c>
      <c r="I27" t="s">
        <v>95</v>
      </c>
      <c r="J27">
        <v>4</v>
      </c>
      <c r="K27" s="202"/>
      <c r="Q27" s="27"/>
      <c r="R27" s="27"/>
      <c r="S27" s="27"/>
      <c r="T27" s="27"/>
      <c r="U27" s="27"/>
      <c r="V27" s="27"/>
      <c r="W27" s="27"/>
      <c r="X27" s="27"/>
      <c r="Y27" s="27"/>
    </row>
    <row r="28" spans="2:25">
      <c r="B28" s="48">
        <v>41653</v>
      </c>
      <c r="C28" t="s">
        <v>94</v>
      </c>
      <c r="D28" t="s">
        <v>97</v>
      </c>
      <c r="E28">
        <v>0</v>
      </c>
      <c r="G28" s="48">
        <v>41655</v>
      </c>
      <c r="H28" t="s">
        <v>146</v>
      </c>
      <c r="I28" t="s">
        <v>97</v>
      </c>
      <c r="J28">
        <v>9</v>
      </c>
      <c r="K28" s="202"/>
      <c r="Q28" s="27"/>
      <c r="R28" s="27"/>
      <c r="S28" s="27"/>
      <c r="T28" s="27"/>
      <c r="U28" s="27"/>
      <c r="V28" s="27"/>
      <c r="W28" s="27"/>
      <c r="X28" s="27"/>
      <c r="Y28" s="27"/>
    </row>
    <row r="29" spans="2:25">
      <c r="B29" s="48">
        <v>41653</v>
      </c>
      <c r="C29" t="s">
        <v>99</v>
      </c>
      <c r="D29" t="s">
        <v>93</v>
      </c>
      <c r="E29">
        <v>24</v>
      </c>
      <c r="G29" s="48">
        <v>41656</v>
      </c>
      <c r="H29" t="s">
        <v>90</v>
      </c>
      <c r="I29" t="s">
        <v>93</v>
      </c>
      <c r="J29">
        <v>13</v>
      </c>
      <c r="K29" s="202"/>
    </row>
    <row r="30" spans="2:25">
      <c r="B30" s="48">
        <v>41653</v>
      </c>
      <c r="C30" t="s">
        <v>99</v>
      </c>
      <c r="D30" t="s">
        <v>91</v>
      </c>
      <c r="E30">
        <v>11</v>
      </c>
      <c r="G30" s="48">
        <v>41656</v>
      </c>
      <c r="H30" t="s">
        <v>90</v>
      </c>
      <c r="I30" t="s">
        <v>91</v>
      </c>
      <c r="J30">
        <v>18</v>
      </c>
      <c r="K30" s="202"/>
    </row>
    <row r="31" spans="2:25" ht="16.5" customHeight="1">
      <c r="B31" s="48">
        <v>41653</v>
      </c>
      <c r="C31" t="s">
        <v>99</v>
      </c>
      <c r="D31" t="s">
        <v>95</v>
      </c>
      <c r="E31">
        <v>30</v>
      </c>
      <c r="G31" s="48">
        <v>41656</v>
      </c>
      <c r="H31" t="s">
        <v>90</v>
      </c>
      <c r="I31" t="s">
        <v>95</v>
      </c>
      <c r="J31">
        <v>41</v>
      </c>
      <c r="K31" s="202"/>
    </row>
    <row r="32" spans="2:25" ht="20.25" customHeight="1">
      <c r="B32" s="48"/>
      <c r="G32" s="48"/>
      <c r="K32" s="202"/>
    </row>
    <row r="33" spans="2:13">
      <c r="B33" s="48">
        <v>41654</v>
      </c>
      <c r="C33" t="s">
        <v>90</v>
      </c>
      <c r="D33" t="s">
        <v>93</v>
      </c>
      <c r="E33">
        <v>8</v>
      </c>
      <c r="G33" s="48">
        <v>41656</v>
      </c>
      <c r="H33" t="s">
        <v>146</v>
      </c>
      <c r="I33" t="s">
        <v>93</v>
      </c>
      <c r="J33">
        <v>23</v>
      </c>
      <c r="K33" s="202"/>
    </row>
    <row r="34" spans="2:13">
      <c r="B34" s="48">
        <v>41654</v>
      </c>
      <c r="C34" t="s">
        <v>90</v>
      </c>
      <c r="D34" t="s">
        <v>91</v>
      </c>
      <c r="E34">
        <v>4</v>
      </c>
      <c r="G34" s="48">
        <v>41656</v>
      </c>
      <c r="H34" t="s">
        <v>146</v>
      </c>
      <c r="I34" t="s">
        <v>91</v>
      </c>
      <c r="J34">
        <v>7</v>
      </c>
      <c r="K34" s="202"/>
    </row>
    <row r="35" spans="2:13">
      <c r="B35" s="48">
        <v>41654</v>
      </c>
      <c r="C35" t="s">
        <v>90</v>
      </c>
      <c r="D35" t="s">
        <v>95</v>
      </c>
      <c r="E35">
        <v>11</v>
      </c>
      <c r="G35" s="48">
        <v>41656</v>
      </c>
      <c r="H35" t="s">
        <v>146</v>
      </c>
      <c r="I35" t="s">
        <v>95</v>
      </c>
      <c r="J35">
        <v>0</v>
      </c>
      <c r="K35" s="202"/>
    </row>
    <row r="36" spans="2:13">
      <c r="B36" s="48">
        <v>41654</v>
      </c>
      <c r="C36" t="s">
        <v>90</v>
      </c>
      <c r="D36" t="s">
        <v>97</v>
      </c>
      <c r="E36">
        <v>0</v>
      </c>
      <c r="G36" s="48">
        <v>41656</v>
      </c>
      <c r="H36" t="s">
        <v>146</v>
      </c>
      <c r="I36" t="s">
        <v>97</v>
      </c>
      <c r="J36">
        <v>0</v>
      </c>
      <c r="K36" s="202"/>
    </row>
    <row r="37" spans="2:13">
      <c r="B37" s="48">
        <v>41654</v>
      </c>
      <c r="C37" t="s">
        <v>146</v>
      </c>
      <c r="D37" t="s">
        <v>93</v>
      </c>
      <c r="E37">
        <v>12</v>
      </c>
      <c r="K37" s="202"/>
      <c r="L37" s="202"/>
      <c r="M37" s="202"/>
    </row>
    <row r="38" spans="2:13">
      <c r="B38" s="48">
        <v>41654</v>
      </c>
      <c r="C38" t="s">
        <v>146</v>
      </c>
      <c r="D38" t="s">
        <v>91</v>
      </c>
      <c r="E38">
        <v>0</v>
      </c>
      <c r="K38" s="202"/>
      <c r="L38" s="202"/>
      <c r="M38" s="202"/>
    </row>
    <row r="39" spans="2:13">
      <c r="B39" s="48">
        <v>41654</v>
      </c>
      <c r="C39" t="s">
        <v>146</v>
      </c>
      <c r="D39" t="s">
        <v>95</v>
      </c>
      <c r="E39">
        <v>0</v>
      </c>
      <c r="K39" s="202"/>
      <c r="L39" s="202"/>
      <c r="M39" s="202"/>
    </row>
    <row r="40" spans="2:13">
      <c r="B40" s="48">
        <v>41654</v>
      </c>
      <c r="C40" t="s">
        <v>146</v>
      </c>
      <c r="D40" t="s">
        <v>97</v>
      </c>
      <c r="E40">
        <v>18</v>
      </c>
    </row>
    <row r="41" spans="2:13">
      <c r="B41" s="48">
        <v>41654</v>
      </c>
      <c r="C41" t="s">
        <v>98</v>
      </c>
      <c r="D41" t="s">
        <v>93</v>
      </c>
      <c r="E41">
        <v>4</v>
      </c>
    </row>
    <row r="42" spans="2:13">
      <c r="B42" s="48">
        <v>41654</v>
      </c>
      <c r="C42" t="s">
        <v>98</v>
      </c>
      <c r="D42" t="s">
        <v>91</v>
      </c>
      <c r="E42">
        <v>0</v>
      </c>
    </row>
    <row r="43" spans="2:13">
      <c r="B43" s="48">
        <v>41654</v>
      </c>
      <c r="C43" t="s">
        <v>98</v>
      </c>
      <c r="D43" t="s">
        <v>95</v>
      </c>
      <c r="E43">
        <v>1</v>
      </c>
    </row>
    <row r="44" spans="2:13">
      <c r="B44" s="48">
        <v>41654</v>
      </c>
      <c r="C44" t="s">
        <v>98</v>
      </c>
      <c r="D44" t="s">
        <v>97</v>
      </c>
      <c r="E44">
        <v>13</v>
      </c>
    </row>
    <row r="45" spans="2:13">
      <c r="B45" s="48">
        <v>41654</v>
      </c>
      <c r="C45" t="s">
        <v>85</v>
      </c>
      <c r="D45" t="s">
        <v>93</v>
      </c>
      <c r="E45">
        <v>1</v>
      </c>
    </row>
    <row r="46" spans="2:13">
      <c r="B46" s="48">
        <v>41654</v>
      </c>
      <c r="C46" t="s">
        <v>85</v>
      </c>
      <c r="D46" t="s">
        <v>91</v>
      </c>
      <c r="E46">
        <v>2</v>
      </c>
    </row>
    <row r="47" spans="2:13">
      <c r="B47" s="48">
        <v>41654</v>
      </c>
      <c r="C47" t="s">
        <v>85</v>
      </c>
      <c r="D47" t="s">
        <v>95</v>
      </c>
      <c r="E47">
        <v>0</v>
      </c>
    </row>
    <row r="48" spans="2:13">
      <c r="B48" s="48">
        <v>41654</v>
      </c>
      <c r="C48" t="s">
        <v>85</v>
      </c>
      <c r="D48" t="s">
        <v>97</v>
      </c>
      <c r="E48">
        <v>15</v>
      </c>
    </row>
    <row r="49" spans="2:45">
      <c r="B49" s="48">
        <v>41654</v>
      </c>
      <c r="C49" t="s">
        <v>192</v>
      </c>
      <c r="D49" t="s">
        <v>93</v>
      </c>
      <c r="E49">
        <v>0</v>
      </c>
    </row>
    <row r="50" spans="2:45">
      <c r="B50" s="48">
        <v>41654</v>
      </c>
      <c r="C50" t="s">
        <v>192</v>
      </c>
      <c r="D50" t="s">
        <v>91</v>
      </c>
      <c r="E50">
        <v>1</v>
      </c>
    </row>
    <row r="51" spans="2:45">
      <c r="B51" s="48">
        <v>41654</v>
      </c>
      <c r="C51" t="s">
        <v>192</v>
      </c>
      <c r="D51" t="s">
        <v>95</v>
      </c>
      <c r="E51">
        <v>12</v>
      </c>
    </row>
    <row r="52" spans="2:45">
      <c r="B52" s="48">
        <v>41654</v>
      </c>
      <c r="C52" t="s">
        <v>192</v>
      </c>
      <c r="D52" t="s">
        <v>97</v>
      </c>
      <c r="E52">
        <v>0</v>
      </c>
    </row>
    <row r="53" spans="2:45">
      <c r="B53" s="48">
        <v>41654</v>
      </c>
      <c r="C53" t="s">
        <v>94</v>
      </c>
      <c r="D53" t="s">
        <v>93</v>
      </c>
      <c r="E53">
        <v>0</v>
      </c>
    </row>
    <row r="54" spans="2:45">
      <c r="B54" s="48">
        <v>41654</v>
      </c>
      <c r="C54" t="s">
        <v>94</v>
      </c>
      <c r="D54" t="s">
        <v>91</v>
      </c>
      <c r="E54">
        <v>18</v>
      </c>
    </row>
    <row r="55" spans="2:45">
      <c r="B55" s="48">
        <v>41654</v>
      </c>
      <c r="C55" t="s">
        <v>94</v>
      </c>
      <c r="D55" t="s">
        <v>95</v>
      </c>
      <c r="E55">
        <v>4</v>
      </c>
    </row>
    <row r="56" spans="2:45">
      <c r="B56" s="48">
        <v>41654</v>
      </c>
      <c r="C56" t="s">
        <v>94</v>
      </c>
      <c r="D56" t="s">
        <v>97</v>
      </c>
      <c r="E56">
        <v>0</v>
      </c>
    </row>
    <row r="57" spans="2:45">
      <c r="B57" s="48">
        <v>41654</v>
      </c>
      <c r="C57" t="s">
        <v>99</v>
      </c>
      <c r="D57" t="s">
        <v>93</v>
      </c>
      <c r="E57">
        <v>1</v>
      </c>
      <c r="G57" s="48"/>
    </row>
    <row r="58" spans="2:45">
      <c r="B58" s="48">
        <v>41654</v>
      </c>
      <c r="C58" t="s">
        <v>99</v>
      </c>
      <c r="D58" t="s">
        <v>95</v>
      </c>
      <c r="E58">
        <v>0</v>
      </c>
      <c r="G58" s="48"/>
    </row>
    <row r="59" spans="2:45" ht="8.25" customHeight="1">
      <c r="B59" s="48"/>
      <c r="G59" s="48"/>
    </row>
    <row r="60" spans="2:45">
      <c r="B60" s="48"/>
      <c r="G60" s="48"/>
      <c r="AK60" t="s">
        <v>108</v>
      </c>
      <c r="AL60" t="s">
        <v>112</v>
      </c>
      <c r="AM60" t="s">
        <v>115</v>
      </c>
      <c r="AN60" t="s">
        <v>118</v>
      </c>
      <c r="AR60" t="s">
        <v>193</v>
      </c>
      <c r="AS60" t="s">
        <v>194</v>
      </c>
    </row>
    <row r="61" spans="2:45">
      <c r="B61" s="48">
        <v>41654</v>
      </c>
      <c r="C61" t="s">
        <v>99</v>
      </c>
      <c r="D61" t="s">
        <v>97</v>
      </c>
      <c r="E61">
        <v>0</v>
      </c>
      <c r="G61" s="48"/>
      <c r="AJ61" s="48">
        <v>41653</v>
      </c>
      <c r="AK61">
        <v>2</v>
      </c>
      <c r="AL61">
        <v>1</v>
      </c>
      <c r="AM61">
        <v>4</v>
      </c>
      <c r="AN61">
        <v>5</v>
      </c>
      <c r="AQ61">
        <v>1</v>
      </c>
    </row>
    <row r="62" spans="2:45">
      <c r="B62" s="48">
        <v>41655</v>
      </c>
      <c r="C62" t="s">
        <v>90</v>
      </c>
      <c r="D62" t="s">
        <v>93</v>
      </c>
      <c r="E62">
        <v>5</v>
      </c>
      <c r="AJ62" s="48">
        <v>41654</v>
      </c>
      <c r="AK62">
        <v>2</v>
      </c>
      <c r="AL62">
        <v>2</v>
      </c>
      <c r="AM62">
        <v>1</v>
      </c>
      <c r="AN62">
        <v>1</v>
      </c>
      <c r="AQ62">
        <v>2</v>
      </c>
    </row>
    <row r="63" spans="2:45">
      <c r="B63" s="48">
        <v>41655</v>
      </c>
      <c r="C63" t="s">
        <v>90</v>
      </c>
      <c r="D63" t="s">
        <v>91</v>
      </c>
      <c r="E63">
        <v>7</v>
      </c>
      <c r="AJ63" s="48">
        <v>41655</v>
      </c>
      <c r="AK63">
        <v>3</v>
      </c>
      <c r="AL63">
        <v>3</v>
      </c>
      <c r="AM63">
        <v>2</v>
      </c>
      <c r="AN63">
        <v>2</v>
      </c>
      <c r="AQ63">
        <v>3</v>
      </c>
    </row>
    <row r="64" spans="2:45">
      <c r="B64" s="48">
        <v>41655</v>
      </c>
      <c r="C64" t="s">
        <v>90</v>
      </c>
      <c r="D64" t="s">
        <v>95</v>
      </c>
      <c r="E64">
        <v>0</v>
      </c>
      <c r="AJ64" s="48">
        <v>41656</v>
      </c>
      <c r="AK64">
        <v>1</v>
      </c>
      <c r="AL64">
        <v>2</v>
      </c>
      <c r="AM64">
        <v>3</v>
      </c>
      <c r="AN64">
        <v>1</v>
      </c>
      <c r="AR64">
        <v>3</v>
      </c>
      <c r="AS64">
        <v>1</v>
      </c>
    </row>
    <row r="65" spans="2:45">
      <c r="B65" s="48">
        <v>41655</v>
      </c>
      <c r="C65" t="s">
        <v>90</v>
      </c>
      <c r="D65" t="s">
        <v>97</v>
      </c>
      <c r="E65">
        <v>24</v>
      </c>
      <c r="AR65">
        <v>1</v>
      </c>
      <c r="AS65">
        <v>4</v>
      </c>
    </row>
    <row r="66" spans="2:45">
      <c r="B66" s="48">
        <v>41655</v>
      </c>
      <c r="C66" t="s">
        <v>146</v>
      </c>
      <c r="D66" t="s">
        <v>93</v>
      </c>
      <c r="E66">
        <v>11</v>
      </c>
    </row>
    <row r="67" spans="2:45">
      <c r="B67" s="48">
        <v>41655</v>
      </c>
      <c r="C67" t="s">
        <v>146</v>
      </c>
      <c r="D67" t="s">
        <v>91</v>
      </c>
      <c r="E67">
        <v>0</v>
      </c>
    </row>
    <row r="68" spans="2:45">
      <c r="B68" s="48">
        <v>41655</v>
      </c>
      <c r="C68" t="s">
        <v>146</v>
      </c>
      <c r="D68" t="s">
        <v>95</v>
      </c>
      <c r="E68">
        <v>4</v>
      </c>
    </row>
    <row r="69" spans="2:45">
      <c r="B69" s="48">
        <v>41655</v>
      </c>
      <c r="C69" t="s">
        <v>146</v>
      </c>
      <c r="D69" t="s">
        <v>97</v>
      </c>
      <c r="E69">
        <v>9</v>
      </c>
    </row>
    <row r="70" spans="2:45">
      <c r="B70" s="48">
        <v>41655</v>
      </c>
      <c r="C70" t="s">
        <v>98</v>
      </c>
      <c r="D70" t="s">
        <v>93</v>
      </c>
      <c r="E70">
        <v>1</v>
      </c>
    </row>
    <row r="71" spans="2:45">
      <c r="B71" s="48">
        <v>41655</v>
      </c>
      <c r="C71" t="s">
        <v>98</v>
      </c>
      <c r="D71" t="s">
        <v>91</v>
      </c>
      <c r="E71">
        <v>0</v>
      </c>
    </row>
    <row r="72" spans="2:45">
      <c r="B72" s="48">
        <v>41655</v>
      </c>
      <c r="C72" t="s">
        <v>98</v>
      </c>
      <c r="D72" t="s">
        <v>95</v>
      </c>
      <c r="E72">
        <v>8</v>
      </c>
    </row>
    <row r="73" spans="2:45">
      <c r="B73" s="48">
        <v>41655</v>
      </c>
      <c r="C73" t="s">
        <v>85</v>
      </c>
      <c r="D73" t="s">
        <v>91</v>
      </c>
      <c r="E73">
        <v>11</v>
      </c>
    </row>
    <row r="74" spans="2:45">
      <c r="B74" s="48">
        <v>41655</v>
      </c>
      <c r="C74" t="s">
        <v>85</v>
      </c>
      <c r="D74" t="s">
        <v>95</v>
      </c>
      <c r="E74">
        <v>0</v>
      </c>
    </row>
    <row r="75" spans="2:45">
      <c r="B75" s="48">
        <v>41655</v>
      </c>
      <c r="C75" t="s">
        <v>85</v>
      </c>
      <c r="D75" t="s">
        <v>97</v>
      </c>
      <c r="E75">
        <v>7</v>
      </c>
    </row>
    <row r="76" spans="2:45">
      <c r="B76" s="48">
        <v>41655</v>
      </c>
      <c r="C76" t="s">
        <v>192</v>
      </c>
      <c r="D76" t="s">
        <v>93</v>
      </c>
      <c r="E76">
        <v>2</v>
      </c>
      <c r="G76" s="48"/>
    </row>
    <row r="77" spans="2:45">
      <c r="B77" s="48">
        <v>41655</v>
      </c>
      <c r="C77" t="s">
        <v>192</v>
      </c>
      <c r="D77" t="s">
        <v>97</v>
      </c>
      <c r="E77">
        <v>13</v>
      </c>
      <c r="G77" s="48"/>
    </row>
    <row r="78" spans="2:45">
      <c r="B78" s="48">
        <v>41655</v>
      </c>
      <c r="C78" t="s">
        <v>94</v>
      </c>
      <c r="D78" t="s">
        <v>93</v>
      </c>
      <c r="E78">
        <v>16</v>
      </c>
      <c r="G78" s="48"/>
    </row>
    <row r="79" spans="2:45">
      <c r="B79" s="48">
        <v>41655</v>
      </c>
      <c r="C79" t="s">
        <v>94</v>
      </c>
      <c r="D79" t="s">
        <v>91</v>
      </c>
      <c r="E79">
        <v>11</v>
      </c>
      <c r="G79" s="48"/>
    </row>
    <row r="80" spans="2:45">
      <c r="B80" s="48">
        <v>41655</v>
      </c>
      <c r="C80" t="s">
        <v>94</v>
      </c>
      <c r="D80" t="s">
        <v>95</v>
      </c>
      <c r="E80">
        <v>8</v>
      </c>
      <c r="G80" s="48"/>
    </row>
    <row r="81" spans="2:7">
      <c r="B81" s="48">
        <v>41655</v>
      </c>
      <c r="C81" t="s">
        <v>94</v>
      </c>
      <c r="D81" t="s">
        <v>97</v>
      </c>
      <c r="E81">
        <v>1</v>
      </c>
      <c r="G81" s="48"/>
    </row>
    <row r="82" spans="2:7">
      <c r="B82" s="48">
        <v>41655</v>
      </c>
      <c r="C82" t="s">
        <v>99</v>
      </c>
      <c r="D82" t="s">
        <v>93</v>
      </c>
      <c r="E82">
        <v>40</v>
      </c>
      <c r="G82" s="48"/>
    </row>
    <row r="83" spans="2:7">
      <c r="B83" s="48">
        <v>41655</v>
      </c>
      <c r="C83" t="s">
        <v>99</v>
      </c>
      <c r="D83" t="s">
        <v>91</v>
      </c>
      <c r="E83">
        <v>13</v>
      </c>
      <c r="G83" s="48"/>
    </row>
    <row r="84" spans="2:7">
      <c r="B84" s="48">
        <v>41655</v>
      </c>
      <c r="C84" t="s">
        <v>99</v>
      </c>
      <c r="D84" t="s">
        <v>95</v>
      </c>
      <c r="E84">
        <v>28</v>
      </c>
      <c r="G84" s="48"/>
    </row>
    <row r="85" spans="2:7">
      <c r="B85" s="48">
        <v>41655</v>
      </c>
      <c r="C85" t="s">
        <v>99</v>
      </c>
      <c r="D85" t="s">
        <v>97</v>
      </c>
      <c r="E85">
        <v>11</v>
      </c>
      <c r="G85" s="48"/>
    </row>
    <row r="86" spans="2:7">
      <c r="B86" s="48">
        <v>41656</v>
      </c>
      <c r="C86" t="s">
        <v>90</v>
      </c>
      <c r="D86" t="s">
        <v>93</v>
      </c>
      <c r="E86">
        <v>13</v>
      </c>
    </row>
    <row r="87" spans="2:7">
      <c r="B87" s="48">
        <v>41656</v>
      </c>
      <c r="C87" t="s">
        <v>90</v>
      </c>
      <c r="D87" t="s">
        <v>91</v>
      </c>
      <c r="E87">
        <v>18</v>
      </c>
    </row>
    <row r="88" spans="2:7">
      <c r="B88" s="48">
        <v>41656</v>
      </c>
      <c r="C88" t="s">
        <v>146</v>
      </c>
      <c r="D88" t="s">
        <v>93</v>
      </c>
      <c r="E88">
        <v>23</v>
      </c>
    </row>
    <row r="89" spans="2:7">
      <c r="B89" s="48">
        <v>41656</v>
      </c>
      <c r="C89" t="s">
        <v>146</v>
      </c>
      <c r="D89" t="s">
        <v>91</v>
      </c>
      <c r="E89">
        <v>7</v>
      </c>
    </row>
    <row r="90" spans="2:7">
      <c r="B90" s="48">
        <v>41656</v>
      </c>
      <c r="C90" t="s">
        <v>146</v>
      </c>
      <c r="D90" t="s">
        <v>95</v>
      </c>
      <c r="E90">
        <v>0</v>
      </c>
    </row>
    <row r="91" spans="2:7">
      <c r="B91" s="48">
        <v>41656</v>
      </c>
      <c r="C91" t="s">
        <v>146</v>
      </c>
      <c r="D91" t="s">
        <v>97</v>
      </c>
      <c r="E91">
        <v>0</v>
      </c>
    </row>
    <row r="92" spans="2:7">
      <c r="B92" s="48">
        <v>41656</v>
      </c>
      <c r="C92" t="s">
        <v>98</v>
      </c>
      <c r="D92" t="s">
        <v>93</v>
      </c>
      <c r="E92">
        <v>14</v>
      </c>
      <c r="G92" s="48"/>
    </row>
    <row r="93" spans="2:7">
      <c r="B93" s="48">
        <v>41656</v>
      </c>
      <c r="C93" t="s">
        <v>98</v>
      </c>
      <c r="D93" t="s">
        <v>91</v>
      </c>
      <c r="E93">
        <v>13</v>
      </c>
      <c r="G93" s="48"/>
    </row>
    <row r="94" spans="2:7">
      <c r="B94" s="48">
        <v>41656</v>
      </c>
      <c r="C94" t="s">
        <v>98</v>
      </c>
      <c r="D94" t="s">
        <v>95</v>
      </c>
      <c r="E94">
        <v>7</v>
      </c>
      <c r="G94" s="48"/>
    </row>
    <row r="95" spans="2:7">
      <c r="B95" s="48">
        <v>41656</v>
      </c>
      <c r="C95" t="s">
        <v>98</v>
      </c>
      <c r="D95" t="s">
        <v>97</v>
      </c>
      <c r="E95">
        <v>4</v>
      </c>
      <c r="G95" s="48"/>
    </row>
    <row r="96" spans="2:7">
      <c r="B96" s="48">
        <v>41656</v>
      </c>
      <c r="C96" t="s">
        <v>85</v>
      </c>
      <c r="D96" t="s">
        <v>93</v>
      </c>
      <c r="E96">
        <v>0</v>
      </c>
      <c r="G96" s="48"/>
    </row>
    <row r="97" spans="2:7">
      <c r="B97" s="48">
        <v>41656</v>
      </c>
      <c r="C97" t="s">
        <v>85</v>
      </c>
      <c r="D97" t="s">
        <v>91</v>
      </c>
      <c r="E97">
        <v>13</v>
      </c>
      <c r="G97" s="48"/>
    </row>
    <row r="98" spans="2:7">
      <c r="B98" s="48">
        <v>41656</v>
      </c>
      <c r="C98" t="s">
        <v>85</v>
      </c>
      <c r="D98" t="s">
        <v>95</v>
      </c>
      <c r="E98">
        <v>14</v>
      </c>
      <c r="G98" s="48"/>
    </row>
    <row r="99" spans="2:7">
      <c r="B99" s="48">
        <v>41656</v>
      </c>
      <c r="C99" t="s">
        <v>85</v>
      </c>
      <c r="D99" t="s">
        <v>97</v>
      </c>
      <c r="E99">
        <v>17</v>
      </c>
      <c r="G99" s="48"/>
    </row>
    <row r="100" spans="2:7">
      <c r="B100" s="48">
        <v>41656</v>
      </c>
      <c r="C100" t="s">
        <v>192</v>
      </c>
      <c r="D100" t="s">
        <v>93</v>
      </c>
      <c r="E100">
        <v>0</v>
      </c>
      <c r="G100" s="48"/>
    </row>
    <row r="101" spans="2:7">
      <c r="B101" s="48">
        <v>41656</v>
      </c>
      <c r="C101" t="s">
        <v>192</v>
      </c>
      <c r="D101" t="s">
        <v>91</v>
      </c>
      <c r="E101">
        <v>6</v>
      </c>
      <c r="G101" s="48"/>
    </row>
    <row r="102" spans="2:7">
      <c r="B102" s="48">
        <v>41656</v>
      </c>
      <c r="C102" t="s">
        <v>192</v>
      </c>
      <c r="D102" t="s">
        <v>95</v>
      </c>
      <c r="E102">
        <v>8</v>
      </c>
      <c r="G102" s="48"/>
    </row>
    <row r="103" spans="2:7">
      <c r="B103" s="48">
        <v>41656</v>
      </c>
      <c r="C103" t="s">
        <v>192</v>
      </c>
      <c r="D103" t="s">
        <v>97</v>
      </c>
      <c r="E103">
        <v>13</v>
      </c>
      <c r="G103" s="48"/>
    </row>
    <row r="104" spans="2:7">
      <c r="B104" s="48">
        <v>41656</v>
      </c>
      <c r="C104" t="s">
        <v>94</v>
      </c>
      <c r="D104" t="s">
        <v>95</v>
      </c>
      <c r="E104">
        <v>7</v>
      </c>
      <c r="G104" s="48"/>
    </row>
    <row r="105" spans="2:7">
      <c r="B105" s="48">
        <v>41656</v>
      </c>
      <c r="C105" t="s">
        <v>94</v>
      </c>
      <c r="D105" t="s">
        <v>97</v>
      </c>
      <c r="E105">
        <v>3</v>
      </c>
      <c r="G105" s="48"/>
    </row>
    <row r="106" spans="2:7">
      <c r="B106" s="48">
        <v>41656</v>
      </c>
      <c r="C106" t="s">
        <v>99</v>
      </c>
      <c r="D106" t="s">
        <v>93</v>
      </c>
      <c r="E106">
        <v>24</v>
      </c>
      <c r="G106" s="48"/>
    </row>
    <row r="107" spans="2:7">
      <c r="B107" s="48">
        <v>41656</v>
      </c>
      <c r="C107" t="s">
        <v>99</v>
      </c>
      <c r="D107" t="s">
        <v>91</v>
      </c>
      <c r="E107">
        <v>27</v>
      </c>
      <c r="G107" s="48"/>
    </row>
    <row r="108" spans="2:7">
      <c r="B108" s="48">
        <v>41656</v>
      </c>
      <c r="C108" t="s">
        <v>99</v>
      </c>
      <c r="D108" t="s">
        <v>95</v>
      </c>
      <c r="E108">
        <v>36</v>
      </c>
      <c r="G108" s="48"/>
    </row>
    <row r="109" spans="2:7">
      <c r="B109" s="48">
        <v>41656</v>
      </c>
      <c r="C109" t="s">
        <v>99</v>
      </c>
      <c r="D109" t="s">
        <v>97</v>
      </c>
      <c r="E109">
        <v>18</v>
      </c>
      <c r="G109" s="48"/>
    </row>
  </sheetData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C15" workbookViewId="0">
      <selection activeCell="H15" sqref="H15:Q49"/>
    </sheetView>
  </sheetViews>
  <sheetFormatPr defaultColWidth="12.109375" defaultRowHeight="14.4"/>
  <cols>
    <col min="1" max="1" width="26.6640625" bestFit="1" customWidth="1"/>
    <col min="2" max="2" width="16.5546875" customWidth="1"/>
    <col min="8" max="8" width="11.109375" customWidth="1"/>
    <col min="9" max="9" width="2.88671875" customWidth="1"/>
    <col min="10" max="10" width="14" customWidth="1"/>
    <col min="11" max="11" width="18.5546875" bestFit="1" customWidth="1"/>
    <col min="17" max="17" width="21.5546875" customWidth="1"/>
  </cols>
  <sheetData>
    <row r="1" spans="1:17" s="45" customFormat="1">
      <c r="A1" s="44" t="s">
        <v>23</v>
      </c>
      <c r="B1" s="44" t="s">
        <v>24</v>
      </c>
    </row>
    <row r="2" spans="1:17">
      <c r="A2" s="46" t="s">
        <v>25</v>
      </c>
      <c r="B2" s="47">
        <v>6</v>
      </c>
    </row>
    <row r="3" spans="1:17">
      <c r="A3" s="46" t="s">
        <v>26</v>
      </c>
      <c r="B3" s="47"/>
    </row>
    <row r="4" spans="1:17">
      <c r="A4" s="46" t="s">
        <v>27</v>
      </c>
      <c r="B4" s="47">
        <v>6</v>
      </c>
      <c r="J4" t="s">
        <v>28</v>
      </c>
      <c r="K4" t="s">
        <v>29</v>
      </c>
      <c r="M4" t="s">
        <v>30</v>
      </c>
      <c r="N4" t="s">
        <v>31</v>
      </c>
    </row>
    <row r="5" spans="1:17">
      <c r="J5" t="s">
        <v>32</v>
      </c>
      <c r="M5" s="48">
        <v>41653</v>
      </c>
      <c r="N5">
        <v>0</v>
      </c>
      <c r="P5" s="49" t="s">
        <v>33</v>
      </c>
      <c r="Q5" s="49" t="s">
        <v>34</v>
      </c>
    </row>
    <row r="6" spans="1:17">
      <c r="J6" t="s">
        <v>35</v>
      </c>
      <c r="K6">
        <v>5</v>
      </c>
      <c r="M6" s="48">
        <v>41654</v>
      </c>
      <c r="N6">
        <v>24</v>
      </c>
      <c r="P6" s="50">
        <v>41653</v>
      </c>
      <c r="Q6" s="395">
        <v>0</v>
      </c>
    </row>
    <row r="7" spans="1:17">
      <c r="J7" t="s">
        <v>36</v>
      </c>
      <c r="K7">
        <v>7</v>
      </c>
      <c r="M7" s="48">
        <v>41655</v>
      </c>
      <c r="N7">
        <v>15</v>
      </c>
      <c r="P7" s="51">
        <v>41654</v>
      </c>
      <c r="Q7" s="52">
        <v>24</v>
      </c>
    </row>
    <row r="8" spans="1:17">
      <c r="J8" t="s">
        <v>15</v>
      </c>
      <c r="K8">
        <v>15</v>
      </c>
      <c r="M8" s="48">
        <v>41656</v>
      </c>
      <c r="N8">
        <v>25</v>
      </c>
      <c r="P8" s="51">
        <v>41655</v>
      </c>
      <c r="Q8" s="52">
        <v>15</v>
      </c>
    </row>
    <row r="9" spans="1:17">
      <c r="J9" t="s">
        <v>25</v>
      </c>
      <c r="K9">
        <v>24</v>
      </c>
      <c r="M9" s="48">
        <v>41657</v>
      </c>
      <c r="N9">
        <v>16</v>
      </c>
      <c r="P9" s="51">
        <v>41656</v>
      </c>
      <c r="Q9" s="52">
        <v>25</v>
      </c>
    </row>
    <row r="10" spans="1:17">
      <c r="J10" t="s">
        <v>19</v>
      </c>
      <c r="M10" s="48">
        <v>41658</v>
      </c>
      <c r="N10">
        <v>5</v>
      </c>
      <c r="P10" s="51">
        <v>41657</v>
      </c>
      <c r="Q10" s="52">
        <v>16</v>
      </c>
    </row>
    <row r="11" spans="1:17">
      <c r="P11" s="53">
        <v>41658</v>
      </c>
      <c r="Q11" s="54">
        <v>5</v>
      </c>
    </row>
    <row r="12" spans="1:17">
      <c r="P12" s="55" t="s">
        <v>27</v>
      </c>
      <c r="Q12" s="47">
        <v>85</v>
      </c>
    </row>
    <row r="18" ht="20.25" customHeight="1"/>
    <row r="19" ht="15" customHeight="1"/>
  </sheetData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4"/>
  <sheetViews>
    <sheetView showGridLines="0" tabSelected="1" zoomScale="85" zoomScaleNormal="85" workbookViewId="0">
      <selection activeCell="E4" sqref="E4"/>
    </sheetView>
  </sheetViews>
  <sheetFormatPr defaultRowHeight="14.4"/>
  <cols>
    <col min="1" max="1" width="4.33203125" style="28" customWidth="1"/>
    <col min="2" max="2" width="4.44140625" customWidth="1"/>
    <col min="3" max="3" width="22.33203125" style="378" bestFit="1" customWidth="1"/>
    <col min="4" max="4" width="2.33203125" customWidth="1"/>
    <col min="8" max="8" width="9.44140625" bestFit="1" customWidth="1"/>
    <col min="16" max="16" width="9.44140625" bestFit="1" customWidth="1"/>
    <col min="18" max="18" width="2.33203125" customWidth="1"/>
  </cols>
  <sheetData>
    <row r="1" spans="2:18" s="28" customFormat="1">
      <c r="C1" s="377"/>
    </row>
    <row r="2" spans="2:18" ht="20.25" customHeight="1">
      <c r="B2" s="375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68"/>
      <c r="O2" s="68"/>
      <c r="P2" s="68"/>
      <c r="Q2" s="68"/>
      <c r="R2" s="71"/>
    </row>
    <row r="3" spans="2:18" ht="35.4">
      <c r="B3" s="69"/>
      <c r="C3" s="388" t="s">
        <v>219</v>
      </c>
      <c r="D3" s="70"/>
      <c r="E3" s="415" t="s">
        <v>284</v>
      </c>
      <c r="F3" s="416"/>
      <c r="G3" s="416"/>
      <c r="H3" s="416"/>
      <c r="I3" s="416"/>
      <c r="J3" s="416"/>
      <c r="K3" s="416"/>
      <c r="L3" s="416"/>
      <c r="M3" s="416"/>
      <c r="N3" s="417"/>
      <c r="O3" s="70"/>
      <c r="P3" s="70"/>
      <c r="Q3" s="70"/>
      <c r="R3" s="72"/>
    </row>
    <row r="4" spans="2:18" ht="15.6">
      <c r="B4" s="69"/>
      <c r="C4" s="381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2"/>
    </row>
    <row r="5" spans="2:18" ht="15.6">
      <c r="B5" s="69"/>
      <c r="C5" s="381"/>
      <c r="D5" s="70"/>
      <c r="E5" s="70"/>
      <c r="F5" s="379"/>
      <c r="G5" s="379"/>
      <c r="H5" s="70"/>
      <c r="I5" s="70"/>
      <c r="J5" s="70"/>
      <c r="K5" s="70"/>
      <c r="L5" s="70"/>
      <c r="M5" s="70"/>
      <c r="N5" s="70"/>
      <c r="O5" s="70"/>
      <c r="P5" s="70"/>
      <c r="Q5" s="70"/>
      <c r="R5" s="72"/>
    </row>
    <row r="6" spans="2:18" ht="15.6">
      <c r="B6" s="69"/>
      <c r="C6" s="381" t="s">
        <v>223</v>
      </c>
      <c r="D6" s="380"/>
      <c r="E6" s="409"/>
      <c r="F6" s="410"/>
      <c r="G6" s="411"/>
      <c r="H6" s="70"/>
      <c r="I6" s="70"/>
      <c r="J6" s="70"/>
      <c r="K6" s="70"/>
      <c r="L6" s="70"/>
      <c r="M6" s="70"/>
      <c r="N6" s="70"/>
      <c r="O6" s="70"/>
      <c r="P6" s="70"/>
      <c r="Q6" s="70"/>
      <c r="R6" s="72"/>
    </row>
    <row r="7" spans="2:18" ht="8.25" customHeight="1">
      <c r="B7" s="69"/>
      <c r="C7" s="381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2"/>
    </row>
    <row r="8" spans="2:18" ht="15.6">
      <c r="B8" s="69"/>
      <c r="C8" s="381" t="s">
        <v>240</v>
      </c>
      <c r="D8" s="380"/>
      <c r="E8" s="412"/>
      <c r="F8" s="413"/>
      <c r="G8" s="414"/>
      <c r="H8" s="70"/>
      <c r="I8" s="70"/>
      <c r="J8" s="70"/>
      <c r="K8" s="70"/>
      <c r="L8" s="70"/>
      <c r="M8" s="70"/>
      <c r="N8" s="70"/>
      <c r="O8" s="70"/>
      <c r="P8" s="70"/>
      <c r="Q8" s="70"/>
      <c r="R8" s="72"/>
    </row>
    <row r="9" spans="2:18" ht="15.6">
      <c r="B9" s="69"/>
      <c r="C9" s="381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2"/>
    </row>
    <row r="10" spans="2:18" ht="15.6">
      <c r="B10" s="69"/>
      <c r="C10" s="381" t="s">
        <v>222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2"/>
    </row>
    <row r="11" spans="2:18" ht="15.6">
      <c r="B11" s="69"/>
      <c r="C11" s="381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2"/>
    </row>
    <row r="12" spans="2:18" ht="15.6">
      <c r="B12" s="69"/>
      <c r="C12" s="381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2"/>
    </row>
    <row r="13" spans="2:18" ht="15.6">
      <c r="B13" s="69"/>
      <c r="C13" s="381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2"/>
    </row>
    <row r="14" spans="2:18" ht="15.6">
      <c r="B14" s="69"/>
      <c r="C14" s="381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2"/>
    </row>
    <row r="15" spans="2:18" ht="15.6">
      <c r="B15" s="69"/>
      <c r="C15" s="381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2"/>
    </row>
    <row r="16" spans="2:18" ht="15.6">
      <c r="B16" s="69"/>
      <c r="C16" s="381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2"/>
    </row>
    <row r="17" spans="2:18" ht="15.6">
      <c r="B17" s="69"/>
      <c r="C17" s="381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2"/>
    </row>
    <row r="18" spans="2:18" ht="15.6">
      <c r="B18" s="69"/>
      <c r="C18" s="381" t="s">
        <v>220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2"/>
    </row>
    <row r="19" spans="2:18" ht="15.6">
      <c r="B19" s="69"/>
      <c r="C19" s="381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2"/>
    </row>
    <row r="20" spans="2:18" ht="15.6">
      <c r="B20" s="69"/>
      <c r="C20" s="381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2"/>
    </row>
    <row r="21" spans="2:18" ht="15.6">
      <c r="B21" s="69"/>
      <c r="C21" s="381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2"/>
    </row>
    <row r="22" spans="2:18" ht="15.6">
      <c r="B22" s="69"/>
      <c r="C22" s="381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2"/>
    </row>
    <row r="23" spans="2:18" ht="15.6">
      <c r="B23" s="69"/>
      <c r="C23" s="381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2"/>
    </row>
    <row r="24" spans="2:18" ht="15.6">
      <c r="B24" s="69"/>
      <c r="C24" s="381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2"/>
    </row>
    <row r="25" spans="2:18" ht="15.6">
      <c r="B25" s="69"/>
      <c r="C25" s="381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2"/>
    </row>
    <row r="26" spans="2:18" ht="15.6">
      <c r="B26" s="69"/>
      <c r="C26" s="381" t="s">
        <v>221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2"/>
    </row>
    <row r="27" spans="2:18">
      <c r="B27" s="69"/>
      <c r="C27" s="3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2"/>
    </row>
    <row r="28" spans="2:18">
      <c r="B28" s="69"/>
      <c r="C28" s="3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2"/>
    </row>
    <row r="29" spans="2:18">
      <c r="B29" s="69"/>
      <c r="C29" s="3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2"/>
    </row>
    <row r="30" spans="2:18">
      <c r="B30" s="69"/>
      <c r="C30" s="3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2"/>
    </row>
    <row r="31" spans="2:18">
      <c r="B31" s="69"/>
      <c r="C31" s="3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2"/>
    </row>
    <row r="32" spans="2:18">
      <c r="B32" s="69"/>
      <c r="C32" s="3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2"/>
    </row>
    <row r="33" spans="2:18">
      <c r="B33" s="69"/>
      <c r="C33" s="3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2"/>
    </row>
    <row r="34" spans="2:18">
      <c r="B34" s="69"/>
      <c r="C34" s="3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2"/>
    </row>
    <row r="35" spans="2:18" ht="15.6">
      <c r="B35" s="69"/>
      <c r="C35" s="381" t="s">
        <v>224</v>
      </c>
      <c r="D35" s="70"/>
      <c r="E35" s="70"/>
      <c r="F35" s="70"/>
      <c r="G35" s="70"/>
      <c r="H35" s="3" t="s">
        <v>239</v>
      </c>
      <c r="I35" s="70"/>
      <c r="J35" s="70"/>
      <c r="K35" s="381" t="s">
        <v>225</v>
      </c>
      <c r="L35" s="70"/>
      <c r="M35" s="70"/>
      <c r="N35" s="70"/>
      <c r="O35" s="70"/>
      <c r="P35" s="3" t="s">
        <v>239</v>
      </c>
      <c r="Q35" s="70"/>
      <c r="R35" s="72"/>
    </row>
    <row r="36" spans="2:18" ht="15.6">
      <c r="B36" s="69"/>
      <c r="C36" s="381"/>
      <c r="D36" s="70"/>
      <c r="E36" s="401" t="s">
        <v>226</v>
      </c>
      <c r="F36" s="402"/>
      <c r="G36" s="402"/>
      <c r="H36" s="383">
        <v>41669</v>
      </c>
      <c r="I36" s="70"/>
      <c r="J36" s="70"/>
      <c r="K36" s="70"/>
      <c r="L36" s="70"/>
      <c r="M36" s="401" t="s">
        <v>231</v>
      </c>
      <c r="N36" s="402"/>
      <c r="O36" s="403"/>
      <c r="P36" s="383">
        <v>41669</v>
      </c>
      <c r="Q36" s="70"/>
      <c r="R36" s="72"/>
    </row>
    <row r="37" spans="2:18">
      <c r="B37" s="69"/>
      <c r="C37" s="70"/>
      <c r="D37" s="70"/>
      <c r="E37" s="404" t="s">
        <v>227</v>
      </c>
      <c r="F37" s="405"/>
      <c r="G37" s="405"/>
      <c r="H37" s="384">
        <v>41669</v>
      </c>
      <c r="I37" s="70"/>
      <c r="J37" s="70"/>
      <c r="K37" s="70"/>
      <c r="L37" s="70"/>
      <c r="M37" s="404" t="s">
        <v>232</v>
      </c>
      <c r="N37" s="405"/>
      <c r="O37" s="406"/>
      <c r="P37" s="384">
        <v>41669</v>
      </c>
      <c r="Q37" s="70"/>
      <c r="R37" s="72"/>
    </row>
    <row r="38" spans="2:18">
      <c r="B38" s="69"/>
      <c r="C38" s="70"/>
      <c r="D38" s="70"/>
      <c r="E38" s="404" t="s">
        <v>228</v>
      </c>
      <c r="F38" s="405"/>
      <c r="G38" s="405"/>
      <c r="H38" s="384">
        <v>41669</v>
      </c>
      <c r="I38" s="70"/>
      <c r="J38" s="70"/>
      <c r="K38" s="70"/>
      <c r="L38" s="70"/>
      <c r="M38" s="404" t="s">
        <v>233</v>
      </c>
      <c r="N38" s="405"/>
      <c r="O38" s="406"/>
      <c r="P38" s="384">
        <v>41669</v>
      </c>
      <c r="Q38" s="70"/>
      <c r="R38" s="72"/>
    </row>
    <row r="39" spans="2:18">
      <c r="B39" s="69"/>
      <c r="C39" s="70"/>
      <c r="D39" s="70"/>
      <c r="E39" s="404" t="s">
        <v>229</v>
      </c>
      <c r="F39" s="405"/>
      <c r="G39" s="405"/>
      <c r="H39" s="384">
        <v>41669</v>
      </c>
      <c r="I39" s="70"/>
      <c r="J39" s="70"/>
      <c r="K39" s="70"/>
      <c r="L39" s="70"/>
      <c r="M39" s="404" t="s">
        <v>234</v>
      </c>
      <c r="N39" s="405"/>
      <c r="O39" s="406"/>
      <c r="P39" s="384">
        <v>41669</v>
      </c>
      <c r="Q39" s="70"/>
      <c r="R39" s="72"/>
    </row>
    <row r="40" spans="2:18">
      <c r="B40" s="69"/>
      <c r="C40" s="3"/>
      <c r="D40" s="70"/>
      <c r="E40" s="404" t="s">
        <v>230</v>
      </c>
      <c r="F40" s="405"/>
      <c r="G40" s="405"/>
      <c r="H40" s="384">
        <v>41669</v>
      </c>
      <c r="I40" s="70"/>
      <c r="J40" s="70"/>
      <c r="K40" s="70"/>
      <c r="L40" s="70"/>
      <c r="M40" s="404" t="s">
        <v>235</v>
      </c>
      <c r="N40" s="405"/>
      <c r="O40" s="406"/>
      <c r="P40" s="384">
        <v>41669</v>
      </c>
      <c r="Q40" s="70"/>
      <c r="R40" s="72"/>
    </row>
    <row r="41" spans="2:18">
      <c r="B41" s="69"/>
      <c r="C41" s="3"/>
      <c r="D41" s="70"/>
      <c r="E41" s="404" t="s">
        <v>238</v>
      </c>
      <c r="F41" s="405"/>
      <c r="G41" s="405"/>
      <c r="H41" s="384">
        <v>41669</v>
      </c>
      <c r="I41" s="70"/>
      <c r="J41" s="70"/>
      <c r="K41" s="70"/>
      <c r="L41" s="70"/>
      <c r="M41" s="404" t="s">
        <v>236</v>
      </c>
      <c r="N41" s="405"/>
      <c r="O41" s="406"/>
      <c r="P41" s="384">
        <v>41669</v>
      </c>
      <c r="Q41" s="70"/>
      <c r="R41" s="72"/>
    </row>
    <row r="42" spans="2:18">
      <c r="B42" s="69"/>
      <c r="C42" s="3"/>
      <c r="D42" s="70"/>
      <c r="E42" s="407"/>
      <c r="F42" s="408"/>
      <c r="G42" s="408"/>
      <c r="H42" s="382"/>
      <c r="I42" s="70"/>
      <c r="J42" s="70"/>
      <c r="K42" s="70"/>
      <c r="L42" s="70"/>
      <c r="M42" s="398" t="s">
        <v>237</v>
      </c>
      <c r="N42" s="399"/>
      <c r="O42" s="400"/>
      <c r="P42" s="385">
        <v>41669</v>
      </c>
      <c r="Q42" s="70"/>
      <c r="R42" s="72"/>
    </row>
    <row r="43" spans="2:18">
      <c r="B43" s="69"/>
      <c r="C43" s="3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2"/>
    </row>
    <row r="44" spans="2:18">
      <c r="B44" s="386"/>
      <c r="C44" s="387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4"/>
    </row>
  </sheetData>
  <mergeCells count="17">
    <mergeCell ref="E6:G6"/>
    <mergeCell ref="E8:G8"/>
    <mergeCell ref="E3:N3"/>
    <mergeCell ref="E41:G41"/>
    <mergeCell ref="M41:O41"/>
    <mergeCell ref="E42:G42"/>
    <mergeCell ref="E36:G36"/>
    <mergeCell ref="E37:G37"/>
    <mergeCell ref="E38:G38"/>
    <mergeCell ref="E39:G39"/>
    <mergeCell ref="E40:G40"/>
    <mergeCell ref="M42:O42"/>
    <mergeCell ref="M36:O36"/>
    <mergeCell ref="M37:O37"/>
    <mergeCell ref="M38:O38"/>
    <mergeCell ref="M39:O39"/>
    <mergeCell ref="M40:O40"/>
  </mergeCells>
  <hyperlinks>
    <hyperlink ref="E36:G36" location="'D-Plan vs real'!A1" display="D-Plan vs real"/>
    <hyperlink ref="E37:G37" location="'D-TC changes per day'!A1" display="D-TC changes per day"/>
    <hyperlink ref="E38:G38" location="'D-Test enviroment'!A1" display="D-Test environment"/>
    <hyperlink ref="E39:G39" location="'D-Progress of Defects'!A1" display="D-Progress of defects"/>
    <hyperlink ref="E40:G40" location="'D-Defects changes per day'!A1" display="D- Defects changes per day"/>
    <hyperlink ref="E41:G41" location="'List of defects'!A1" display="List of defects"/>
    <hyperlink ref="M36:O36" location="'W-Test shedule'!A1" display="W-Test shedule"/>
    <hyperlink ref="M37:O37" location="'W-Test semafor'!A1" display="W-Test semafor"/>
    <hyperlink ref="M38:O38" location="'W-TC per elements'!A1" display="W-TC per elements"/>
    <hyperlink ref="M39:O39" location="'W-Defects per elements'!A1" display="W-Defects per elements"/>
    <hyperlink ref="M40:O40" location="'W-Defects over SLA'!A1" display="W-Defects over SLA"/>
    <hyperlink ref="M41:O41" location="'W- Number of open defects'!A1" display="W- Number of open defects"/>
    <hyperlink ref="M42:O42" location="'W-AVG time of open defects'!A1" display="W-AVG time of open defects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K420"/>
  <sheetViews>
    <sheetView showGridLines="0" zoomScale="85" zoomScaleNormal="85" workbookViewId="0">
      <selection activeCell="H13" sqref="H13"/>
    </sheetView>
  </sheetViews>
  <sheetFormatPr defaultRowHeight="14.4"/>
  <cols>
    <col min="1" max="2" width="3" style="28" customWidth="1"/>
    <col min="3" max="3" width="49.88671875" customWidth="1"/>
    <col min="4" max="7" width="4.88671875" customWidth="1"/>
    <col min="8" max="8" width="4" bestFit="1" customWidth="1"/>
    <col min="9" max="9" width="4.33203125" customWidth="1"/>
    <col min="10" max="12" width="4.109375" customWidth="1"/>
    <col min="13" max="13" width="4.33203125" customWidth="1"/>
    <col min="14" max="16" width="4" bestFit="1" customWidth="1"/>
    <col min="17" max="17" width="4.33203125" bestFit="1" customWidth="1"/>
    <col min="18" max="30" width="4" bestFit="1" customWidth="1"/>
    <col min="31" max="31" width="4" customWidth="1"/>
    <col min="32" max="32" width="3.109375" customWidth="1"/>
    <col min="33" max="63" width="9.109375" style="28"/>
  </cols>
  <sheetData>
    <row r="1" spans="2:32" s="28" customFormat="1"/>
    <row r="2" spans="2:32" s="28" customFormat="1" ht="27" customHeight="1">
      <c r="B2" s="418" t="s">
        <v>0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74"/>
      <c r="W2" s="74"/>
      <c r="X2" s="74"/>
    </row>
    <row r="3" spans="2:32" ht="9" customHeight="1">
      <c r="B3" s="7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30"/>
    </row>
    <row r="4" spans="2:32" s="28" customFormat="1" ht="6.75" customHeight="1">
      <c r="B4" s="40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31"/>
    </row>
    <row r="5" spans="2:32" s="28" customFormat="1">
      <c r="B5" s="40"/>
      <c r="C5" s="3" t="s">
        <v>1</v>
      </c>
      <c r="D5" s="1"/>
      <c r="E5" s="1"/>
      <c r="F5" s="1"/>
      <c r="G5" s="1"/>
      <c r="H5" s="1"/>
      <c r="I5" s="3" t="s">
        <v>241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31"/>
    </row>
    <row r="6" spans="2:32" s="28" customFormat="1">
      <c r="B6" s="40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31"/>
    </row>
    <row r="7" spans="2:32" s="28" customFormat="1">
      <c r="B7" s="40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1"/>
    </row>
    <row r="8" spans="2:32" s="28" customFormat="1">
      <c r="B8" s="40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1"/>
    </row>
    <row r="9" spans="2:32" s="28" customFormat="1">
      <c r="B9" s="40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1"/>
    </row>
    <row r="10" spans="2:32" s="28" customFormat="1">
      <c r="B10" s="40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1"/>
    </row>
    <row r="11" spans="2:32" s="28" customFormat="1">
      <c r="B11" s="40"/>
      <c r="C11" s="75" t="s">
        <v>3</v>
      </c>
      <c r="D11" s="32">
        <v>41648</v>
      </c>
      <c r="E11" s="32">
        <v>41649</v>
      </c>
      <c r="F11" s="32">
        <v>41650</v>
      </c>
      <c r="G11" s="32">
        <v>41651</v>
      </c>
      <c r="H11" s="32">
        <v>41652</v>
      </c>
      <c r="I11" s="32">
        <v>41653</v>
      </c>
      <c r="J11" s="32">
        <v>41654</v>
      </c>
      <c r="K11" s="32">
        <v>41655</v>
      </c>
      <c r="L11" s="32">
        <v>41656</v>
      </c>
      <c r="M11" s="32">
        <v>41657</v>
      </c>
      <c r="N11" s="32">
        <v>41658</v>
      </c>
      <c r="O11" s="32">
        <v>41659</v>
      </c>
      <c r="P11" s="32">
        <v>41660</v>
      </c>
      <c r="Q11" s="32">
        <v>41661</v>
      </c>
      <c r="R11" s="32">
        <v>41662</v>
      </c>
      <c r="S11" s="32">
        <v>41663</v>
      </c>
      <c r="T11" s="32">
        <v>41664</v>
      </c>
      <c r="U11" s="32">
        <v>41665</v>
      </c>
      <c r="V11" s="32">
        <v>41666</v>
      </c>
      <c r="W11" s="32">
        <v>41667</v>
      </c>
      <c r="X11" s="32">
        <v>41668</v>
      </c>
      <c r="Y11" s="32">
        <v>41669</v>
      </c>
      <c r="Z11" s="32">
        <v>41670</v>
      </c>
      <c r="AA11" s="32">
        <v>41671</v>
      </c>
      <c r="AB11" s="32">
        <v>41672</v>
      </c>
      <c r="AC11" s="32">
        <v>41673</v>
      </c>
      <c r="AD11" s="32">
        <v>41674</v>
      </c>
      <c r="AE11" s="33">
        <v>41675</v>
      </c>
      <c r="AF11" s="31"/>
    </row>
    <row r="12" spans="2:32" s="28" customFormat="1">
      <c r="B12" s="40"/>
      <c r="C12" s="76" t="s">
        <v>4</v>
      </c>
      <c r="D12" s="4">
        <v>0</v>
      </c>
      <c r="E12" s="4">
        <v>10</v>
      </c>
      <c r="F12" s="4">
        <v>20</v>
      </c>
      <c r="G12" s="4">
        <v>20</v>
      </c>
      <c r="H12" s="4">
        <v>35</v>
      </c>
      <c r="I12" s="4">
        <v>50</v>
      </c>
      <c r="J12" s="4">
        <v>65</v>
      </c>
      <c r="K12" s="4">
        <v>80</v>
      </c>
      <c r="L12" s="4">
        <v>95</v>
      </c>
      <c r="M12" s="4">
        <v>95</v>
      </c>
      <c r="N12" s="4">
        <v>95</v>
      </c>
      <c r="O12" s="4">
        <v>110</v>
      </c>
      <c r="P12" s="4">
        <v>120</v>
      </c>
      <c r="Q12" s="4">
        <v>130</v>
      </c>
      <c r="R12" s="4">
        <v>140</v>
      </c>
      <c r="S12" s="4">
        <v>150</v>
      </c>
      <c r="T12" s="4">
        <v>150</v>
      </c>
      <c r="U12" s="4">
        <v>150</v>
      </c>
      <c r="V12" s="4">
        <v>160</v>
      </c>
      <c r="W12" s="4">
        <v>170</v>
      </c>
      <c r="X12" s="4">
        <v>180</v>
      </c>
      <c r="Y12" s="4">
        <v>190</v>
      </c>
      <c r="Z12" s="4">
        <v>200</v>
      </c>
      <c r="AA12" s="4">
        <v>200</v>
      </c>
      <c r="AB12" s="4"/>
      <c r="AC12" s="4"/>
      <c r="AD12" s="4"/>
      <c r="AE12" s="34"/>
      <c r="AF12" s="31"/>
    </row>
    <row r="13" spans="2:32" s="28" customFormat="1">
      <c r="B13" s="40"/>
      <c r="C13" s="77" t="s">
        <v>5</v>
      </c>
      <c r="D13" s="5">
        <v>0</v>
      </c>
      <c r="E13" s="5">
        <v>13</v>
      </c>
      <c r="F13" s="5">
        <v>15</v>
      </c>
      <c r="G13" s="5">
        <v>15</v>
      </c>
      <c r="H13" s="5">
        <v>15</v>
      </c>
      <c r="I13" s="5">
        <v>24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35"/>
      <c r="AF13" s="31"/>
    </row>
    <row r="14" spans="2:32" s="28" customFormat="1">
      <c r="B14" s="40"/>
      <c r="C14" s="78" t="s">
        <v>6</v>
      </c>
      <c r="D14" s="6">
        <v>0</v>
      </c>
      <c r="E14" s="6">
        <v>17</v>
      </c>
      <c r="F14" s="6">
        <v>24</v>
      </c>
      <c r="G14" s="6">
        <v>24</v>
      </c>
      <c r="H14" s="6">
        <v>24</v>
      </c>
      <c r="I14" s="6">
        <v>60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36"/>
      <c r="AF14" s="31"/>
    </row>
    <row r="15" spans="2:32" s="28" customFormat="1">
      <c r="B15" s="40"/>
      <c r="C15" s="79" t="s">
        <v>7</v>
      </c>
      <c r="D15" s="7">
        <v>0</v>
      </c>
      <c r="E15" s="7">
        <v>15</v>
      </c>
      <c r="F15" s="7">
        <v>21</v>
      </c>
      <c r="G15" s="7">
        <v>21</v>
      </c>
      <c r="H15" s="7">
        <v>21</v>
      </c>
      <c r="I15" s="7">
        <v>50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37"/>
      <c r="AF15" s="31"/>
    </row>
    <row r="16" spans="2:32" s="28" customFormat="1">
      <c r="B16" s="40"/>
      <c r="C16" s="80" t="s">
        <v>8</v>
      </c>
      <c r="D16" s="38">
        <f>D12-D13</f>
        <v>0</v>
      </c>
      <c r="E16" s="38">
        <f>E12-E13</f>
        <v>-3</v>
      </c>
      <c r="F16" s="38">
        <f t="shared" ref="F16:I16" si="0">F12-F13</f>
        <v>5</v>
      </c>
      <c r="G16" s="38">
        <f t="shared" si="0"/>
        <v>5</v>
      </c>
      <c r="H16" s="38">
        <f t="shared" si="0"/>
        <v>20</v>
      </c>
      <c r="I16" s="38">
        <f t="shared" si="0"/>
        <v>26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9"/>
      <c r="AF16" s="31"/>
    </row>
    <row r="17" spans="2:32" s="28" customFormat="1">
      <c r="B17" s="4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1"/>
    </row>
    <row r="18" spans="2:32" s="28" customFormat="1">
      <c r="B18" s="4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1"/>
    </row>
    <row r="19" spans="2:32" s="28" customFormat="1">
      <c r="B19" s="4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1"/>
    </row>
    <row r="20" spans="2:32" s="28" customFormat="1">
      <c r="B20" s="4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1"/>
    </row>
    <row r="21" spans="2:32" s="28" customFormat="1">
      <c r="B21" s="4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1"/>
    </row>
    <row r="22" spans="2:32" s="28" customFormat="1">
      <c r="B22" s="4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1"/>
    </row>
    <row r="23" spans="2:32" s="28" customFormat="1">
      <c r="B23" s="40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1"/>
    </row>
    <row r="24" spans="2:32" s="28" customFormat="1">
      <c r="B24" s="4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1"/>
    </row>
    <row r="25" spans="2:32" s="28" customFormat="1">
      <c r="B25" s="40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1"/>
    </row>
    <row r="26" spans="2:32" s="28" customFormat="1">
      <c r="B26" s="4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1"/>
    </row>
    <row r="27" spans="2:32" s="28" customFormat="1">
      <c r="B27" s="40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1"/>
    </row>
    <row r="28" spans="2:32" s="28" customFormat="1">
      <c r="B28" s="40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1"/>
    </row>
    <row r="29" spans="2:32" s="28" customFormat="1">
      <c r="B29" s="40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1"/>
    </row>
    <row r="30" spans="2:32" s="28" customFormat="1">
      <c r="B30" s="4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1"/>
    </row>
    <row r="31" spans="2:32" s="28" customFormat="1">
      <c r="B31" s="4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1"/>
    </row>
    <row r="32" spans="2:32" s="28" customFormat="1" ht="28.5" customHeight="1">
      <c r="B32" s="40"/>
      <c r="C32" s="9" t="s">
        <v>9</v>
      </c>
      <c r="D32" s="10" t="s">
        <v>10</v>
      </c>
      <c r="E32" s="11" t="s">
        <v>11</v>
      </c>
      <c r="F32" s="10" t="s">
        <v>12</v>
      </c>
      <c r="G32" s="9" t="s">
        <v>13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1"/>
    </row>
    <row r="33" spans="2:32" s="28" customFormat="1">
      <c r="B33" s="40"/>
      <c r="C33" s="12" t="s">
        <v>14</v>
      </c>
      <c r="D33" s="13">
        <v>24</v>
      </c>
      <c r="E33" s="14">
        <f>ROUND(D33/SUM($D$33:$D$38)*100,0)</f>
        <v>12</v>
      </c>
      <c r="F33" s="15">
        <v>211</v>
      </c>
      <c r="G33" s="14">
        <f t="shared" ref="G33:G39" si="1">ROUND(F33/SUM($F$33:$F$38)*100,0)</f>
        <v>22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1"/>
    </row>
    <row r="34" spans="2:32" s="28" customFormat="1">
      <c r="B34" s="40"/>
      <c r="C34" s="16" t="s">
        <v>15</v>
      </c>
      <c r="D34" s="13">
        <v>20</v>
      </c>
      <c r="E34" s="14">
        <f t="shared" ref="E34:E39" si="2">ROUND(D34/SUM($D$33:$D$38)*100,0)</f>
        <v>10</v>
      </c>
      <c r="F34" s="15">
        <v>34</v>
      </c>
      <c r="G34" s="17">
        <f t="shared" si="1"/>
        <v>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1"/>
    </row>
    <row r="35" spans="2:32" s="28" customFormat="1">
      <c r="B35" s="40"/>
      <c r="C35" s="18" t="s">
        <v>16</v>
      </c>
      <c r="D35" s="19">
        <v>6</v>
      </c>
      <c r="E35" s="14">
        <f t="shared" si="2"/>
        <v>3</v>
      </c>
      <c r="F35" s="15">
        <v>12</v>
      </c>
      <c r="G35" s="17">
        <f t="shared" si="1"/>
        <v>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1"/>
    </row>
    <row r="36" spans="2:32" s="28" customFormat="1">
      <c r="B36" s="40"/>
      <c r="C36" s="20" t="s">
        <v>17</v>
      </c>
      <c r="D36" s="19">
        <v>10</v>
      </c>
      <c r="E36" s="14">
        <f t="shared" si="2"/>
        <v>5</v>
      </c>
      <c r="F36" s="15">
        <v>41</v>
      </c>
      <c r="G36" s="17">
        <f t="shared" si="1"/>
        <v>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1"/>
    </row>
    <row r="37" spans="2:32" s="28" customFormat="1">
      <c r="B37" s="40"/>
      <c r="C37" s="21" t="s">
        <v>18</v>
      </c>
      <c r="D37" s="19">
        <f>200-D33-D34-D35-D36-D38</f>
        <v>140</v>
      </c>
      <c r="E37" s="14">
        <f t="shared" si="2"/>
        <v>70</v>
      </c>
      <c r="F37" s="15">
        <v>643</v>
      </c>
      <c r="G37" s="17">
        <f t="shared" si="1"/>
        <v>68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1"/>
    </row>
    <row r="38" spans="2:32" s="28" customFormat="1">
      <c r="B38" s="40"/>
      <c r="C38" s="22" t="s">
        <v>19</v>
      </c>
      <c r="D38" s="23">
        <v>0</v>
      </c>
      <c r="E38" s="14">
        <f t="shared" si="2"/>
        <v>0</v>
      </c>
      <c r="F38" s="15">
        <v>0</v>
      </c>
      <c r="G38" s="17">
        <f t="shared" si="1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1"/>
    </row>
    <row r="39" spans="2:32" s="28" customFormat="1">
      <c r="B39" s="40"/>
      <c r="C39" s="24"/>
      <c r="D39" s="19">
        <f>SUM(D33:D38)</f>
        <v>200</v>
      </c>
      <c r="E39" s="14">
        <f t="shared" si="2"/>
        <v>100</v>
      </c>
      <c r="F39" s="19">
        <f>SUM(F33:F38)</f>
        <v>941</v>
      </c>
      <c r="G39" s="17">
        <f t="shared" si="1"/>
        <v>100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1"/>
    </row>
    <row r="40" spans="2:32" s="28" customFormat="1">
      <c r="B40" s="4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1"/>
    </row>
    <row r="41" spans="2:32" s="28" customFormat="1">
      <c r="B41" s="40"/>
      <c r="C41" s="25" t="s">
        <v>20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1"/>
    </row>
    <row r="42" spans="2:32" s="28" customFormat="1">
      <c r="B42" s="40"/>
      <c r="C42" s="26" t="str">
        <f>ROUND((D33/(D33+D34))*100,  0)&amp; "%"</f>
        <v>55%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1"/>
    </row>
    <row r="43" spans="2:32" s="28" customFormat="1">
      <c r="B43" s="40"/>
      <c r="C43" s="25" t="s">
        <v>21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1"/>
    </row>
    <row r="44" spans="2:32" s="28" customFormat="1">
      <c r="B44" s="40"/>
      <c r="C44" s="26" t="str">
        <f>ROUND((F33/(F33+F34))*100,  0)&amp; "%"</f>
        <v>86%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1"/>
    </row>
    <row r="45" spans="2:32" s="28" customFormat="1" ht="15" customHeight="1">
      <c r="B45" s="40"/>
      <c r="C45" s="419" t="s">
        <v>22</v>
      </c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  <c r="Z45" s="419"/>
      <c r="AA45" s="419"/>
      <c r="AB45" s="419"/>
      <c r="AC45" s="1"/>
      <c r="AD45" s="1"/>
      <c r="AE45" s="1"/>
      <c r="AF45" s="31"/>
    </row>
    <row r="46" spans="2:32" s="28" customFormat="1">
      <c r="B46" s="40"/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1"/>
      <c r="AD46" s="1"/>
      <c r="AE46" s="1"/>
      <c r="AF46" s="31"/>
    </row>
    <row r="47" spans="2:32" s="28" customFormat="1">
      <c r="B47" s="8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3"/>
    </row>
    <row r="48" spans="2:32" s="28" customFormat="1"/>
    <row r="49" s="28" customFormat="1"/>
    <row r="50" s="28" customFormat="1"/>
    <row r="51" s="28" customFormat="1"/>
    <row r="52" s="28" customFormat="1"/>
    <row r="53" s="28" customFormat="1"/>
    <row r="54" s="28" customFormat="1"/>
    <row r="55" s="28" customFormat="1"/>
    <row r="56" s="28" customFormat="1"/>
    <row r="57" s="28" customFormat="1"/>
    <row r="58" s="28" customFormat="1"/>
    <row r="59" s="28" customFormat="1"/>
    <row r="60" s="28" customFormat="1"/>
    <row r="61" s="28" customFormat="1"/>
    <row r="62" s="28" customFormat="1"/>
    <row r="63" s="28" customFormat="1"/>
    <row r="64" s="28" customFormat="1"/>
    <row r="65" s="28" customFormat="1"/>
    <row r="66" s="28" customFormat="1"/>
    <row r="67" s="28" customFormat="1"/>
    <row r="68" s="28" customFormat="1"/>
    <row r="69" s="28" customFormat="1"/>
    <row r="70" s="28" customFormat="1"/>
    <row r="71" s="28" customFormat="1"/>
    <row r="72" s="28" customFormat="1"/>
    <row r="73" s="28" customFormat="1"/>
    <row r="74" s="28" customFormat="1"/>
    <row r="75" s="28" customFormat="1"/>
    <row r="76" s="28" customFormat="1"/>
    <row r="77" s="28" customFormat="1"/>
    <row r="78" s="28" customFormat="1"/>
    <row r="79" s="28" customFormat="1"/>
    <row r="80" s="28" customFormat="1"/>
    <row r="81" s="28" customFormat="1"/>
    <row r="82" s="28" customFormat="1"/>
    <row r="83" s="28" customFormat="1"/>
    <row r="84" s="28" customFormat="1"/>
    <row r="85" s="28" customFormat="1"/>
    <row r="86" s="28" customFormat="1"/>
    <row r="87" s="28" customFormat="1"/>
    <row r="88" s="28" customFormat="1"/>
    <row r="89" s="28" customFormat="1"/>
    <row r="90" s="28" customFormat="1"/>
    <row r="91" s="28" customFormat="1"/>
    <row r="92" s="28" customFormat="1"/>
    <row r="93" s="28" customFormat="1"/>
    <row r="94" s="28" customFormat="1"/>
    <row r="95" s="28" customFormat="1"/>
    <row r="96" s="28" customFormat="1"/>
    <row r="97" s="28" customFormat="1"/>
    <row r="98" s="28" customFormat="1"/>
    <row r="99" s="28" customFormat="1"/>
    <row r="100" s="28" customFormat="1"/>
    <row r="101" s="28" customFormat="1"/>
    <row r="102" s="28" customFormat="1"/>
    <row r="103" s="28" customFormat="1"/>
    <row r="104" s="28" customFormat="1"/>
    <row r="105" s="28" customFormat="1"/>
    <row r="106" s="28" customFormat="1"/>
    <row r="107" s="28" customFormat="1"/>
    <row r="108" s="28" customFormat="1"/>
    <row r="109" s="28" customFormat="1"/>
    <row r="110" s="28" customFormat="1"/>
    <row r="111" s="28" customFormat="1"/>
    <row r="112" s="28" customFormat="1"/>
    <row r="113" s="28" customFormat="1"/>
    <row r="114" s="28" customFormat="1"/>
    <row r="115" s="28" customFormat="1"/>
    <row r="116" s="28" customFormat="1"/>
    <row r="117" s="28" customFormat="1"/>
    <row r="118" s="28" customFormat="1"/>
    <row r="119" s="28" customFormat="1"/>
    <row r="120" s="28" customFormat="1"/>
    <row r="121" s="28" customFormat="1"/>
    <row r="122" s="28" customFormat="1"/>
    <row r="123" s="28" customFormat="1"/>
    <row r="124" s="28" customFormat="1"/>
    <row r="125" s="28" customFormat="1"/>
    <row r="126" s="28" customFormat="1"/>
    <row r="127" s="28" customFormat="1"/>
    <row r="128" s="28" customFormat="1"/>
    <row r="129" s="28" customFormat="1"/>
    <row r="130" s="28" customFormat="1"/>
    <row r="131" s="28" customFormat="1"/>
    <row r="132" s="28" customFormat="1"/>
    <row r="133" s="28" customFormat="1"/>
    <row r="134" s="28" customFormat="1"/>
    <row r="135" s="28" customFormat="1"/>
    <row r="136" s="28" customFormat="1"/>
    <row r="137" s="28" customFormat="1"/>
    <row r="138" s="28" customFormat="1"/>
    <row r="139" s="28" customFormat="1"/>
    <row r="140" s="28" customFormat="1"/>
    <row r="141" s="28" customFormat="1"/>
    <row r="142" s="28" customFormat="1"/>
    <row r="143" s="28" customFormat="1"/>
    <row r="144" s="28" customFormat="1"/>
    <row r="145" s="28" customFormat="1"/>
    <row r="146" s="28" customFormat="1"/>
    <row r="147" s="28" customFormat="1"/>
    <row r="148" s="28" customFormat="1"/>
    <row r="149" s="28" customFormat="1"/>
    <row r="150" s="28" customFormat="1"/>
    <row r="151" s="28" customFormat="1"/>
    <row r="152" s="28" customFormat="1"/>
    <row r="153" s="28" customFormat="1"/>
    <row r="154" s="28" customFormat="1"/>
    <row r="155" s="28" customFormat="1"/>
    <row r="156" s="28" customFormat="1"/>
    <row r="157" s="28" customFormat="1"/>
    <row r="158" s="28" customFormat="1"/>
    <row r="159" s="28" customFormat="1"/>
    <row r="160" s="28" customFormat="1"/>
    <row r="161" s="28" customFormat="1"/>
    <row r="162" s="28" customFormat="1"/>
    <row r="163" s="28" customFormat="1"/>
    <row r="164" s="28" customFormat="1"/>
    <row r="165" s="28" customFormat="1"/>
    <row r="166" s="28" customFormat="1"/>
    <row r="167" s="28" customFormat="1"/>
    <row r="168" s="28" customFormat="1"/>
    <row r="169" s="28" customFormat="1"/>
    <row r="170" s="28" customFormat="1"/>
    <row r="171" s="28" customFormat="1"/>
    <row r="172" s="28" customFormat="1"/>
    <row r="173" s="28" customFormat="1"/>
    <row r="174" s="28" customFormat="1"/>
    <row r="175" s="28" customFormat="1"/>
    <row r="176" s="28" customFormat="1"/>
    <row r="177" s="28" customFormat="1"/>
    <row r="178" s="28" customFormat="1"/>
    <row r="179" s="28" customFormat="1"/>
    <row r="180" s="28" customFormat="1"/>
    <row r="181" s="28" customFormat="1"/>
    <row r="182" s="28" customFormat="1"/>
    <row r="183" s="28" customFormat="1"/>
    <row r="184" s="28" customFormat="1"/>
    <row r="185" s="28" customFormat="1"/>
    <row r="186" s="28" customFormat="1"/>
    <row r="187" s="28" customFormat="1"/>
    <row r="188" s="28" customFormat="1"/>
    <row r="189" s="28" customFormat="1"/>
    <row r="190" s="28" customFormat="1"/>
    <row r="191" s="28" customFormat="1"/>
    <row r="192" s="28" customFormat="1"/>
    <row r="193" s="28" customFormat="1"/>
    <row r="194" s="28" customFormat="1"/>
    <row r="195" s="28" customFormat="1"/>
    <row r="196" s="28" customFormat="1"/>
    <row r="197" s="28" customFormat="1"/>
    <row r="198" s="28" customFormat="1"/>
    <row r="199" s="28" customFormat="1"/>
    <row r="200" s="28" customFormat="1"/>
    <row r="201" s="28" customFormat="1"/>
    <row r="202" s="28" customFormat="1"/>
    <row r="203" s="28" customFormat="1"/>
    <row r="204" s="28" customFormat="1"/>
    <row r="205" s="28" customFormat="1"/>
    <row r="206" s="28" customFormat="1"/>
    <row r="207" s="28" customFormat="1"/>
    <row r="208" s="28" customFormat="1"/>
    <row r="209" s="28" customFormat="1"/>
    <row r="210" s="28" customFormat="1"/>
    <row r="211" s="28" customFormat="1"/>
    <row r="212" s="28" customFormat="1"/>
    <row r="213" s="28" customFormat="1"/>
    <row r="214" s="28" customFormat="1"/>
    <row r="215" s="28" customFormat="1"/>
    <row r="216" s="28" customFormat="1"/>
    <row r="217" s="28" customFormat="1"/>
    <row r="218" s="28" customFormat="1"/>
    <row r="219" s="28" customFormat="1"/>
    <row r="220" s="28" customFormat="1"/>
    <row r="221" s="28" customFormat="1"/>
    <row r="222" s="28" customFormat="1"/>
    <row r="223" s="28" customFormat="1"/>
    <row r="224" s="28" customFormat="1"/>
    <row r="225" s="28" customFormat="1"/>
    <row r="226" s="28" customFormat="1"/>
    <row r="227" s="28" customFormat="1"/>
    <row r="228" s="28" customFormat="1"/>
    <row r="229" s="28" customFormat="1"/>
    <row r="230" s="28" customFormat="1"/>
    <row r="231" s="28" customFormat="1"/>
    <row r="232" s="28" customFormat="1"/>
    <row r="233" s="28" customFormat="1"/>
    <row r="234" s="28" customFormat="1"/>
    <row r="235" s="28" customFormat="1"/>
    <row r="236" s="28" customFormat="1"/>
    <row r="237" s="28" customFormat="1"/>
    <row r="238" s="28" customFormat="1"/>
    <row r="239" s="28" customFormat="1"/>
    <row r="240" s="28" customFormat="1"/>
    <row r="241" s="28" customFormat="1"/>
    <row r="242" s="28" customFormat="1"/>
    <row r="243" s="28" customFormat="1"/>
    <row r="244" s="28" customFormat="1"/>
    <row r="245" s="28" customFormat="1"/>
    <row r="246" s="28" customFormat="1"/>
    <row r="247" s="28" customFormat="1"/>
    <row r="248" s="28" customFormat="1"/>
    <row r="249" s="28" customFormat="1"/>
    <row r="250" s="28" customFormat="1"/>
    <row r="251" s="28" customFormat="1"/>
    <row r="252" s="28" customFormat="1"/>
    <row r="253" s="28" customFormat="1"/>
    <row r="254" s="28" customFormat="1"/>
    <row r="255" s="28" customFormat="1"/>
    <row r="256" s="28" customFormat="1"/>
    <row r="257" s="28" customFormat="1"/>
    <row r="258" s="28" customFormat="1"/>
    <row r="259" s="28" customFormat="1"/>
    <row r="260" s="28" customFormat="1"/>
    <row r="261" s="28" customFormat="1"/>
    <row r="262" s="28" customFormat="1"/>
    <row r="263" s="28" customFormat="1"/>
    <row r="264" s="28" customFormat="1"/>
    <row r="265" s="28" customFormat="1"/>
    <row r="266" s="28" customFormat="1"/>
    <row r="267" s="28" customFormat="1"/>
    <row r="268" s="28" customFormat="1"/>
    <row r="269" s="28" customFormat="1"/>
    <row r="270" s="28" customFormat="1"/>
    <row r="271" s="28" customFormat="1"/>
    <row r="272" s="28" customFormat="1"/>
    <row r="273" s="28" customFormat="1"/>
    <row r="274" s="28" customFormat="1"/>
    <row r="275" s="28" customFormat="1"/>
    <row r="276" s="28" customFormat="1"/>
    <row r="277" s="28" customFormat="1"/>
    <row r="278" s="28" customFormat="1"/>
    <row r="279" s="28" customFormat="1"/>
    <row r="280" s="28" customFormat="1"/>
    <row r="281" s="28" customFormat="1"/>
    <row r="282" s="28" customFormat="1"/>
    <row r="283" s="28" customFormat="1"/>
    <row r="284" s="28" customFormat="1"/>
    <row r="285" s="28" customFormat="1"/>
    <row r="286" s="28" customFormat="1"/>
    <row r="287" s="28" customFormat="1"/>
    <row r="288" s="28" customFormat="1"/>
    <row r="289" s="28" customFormat="1"/>
    <row r="290" s="28" customFormat="1"/>
    <row r="291" s="28" customFormat="1"/>
    <row r="292" s="28" customFormat="1"/>
    <row r="293" s="28" customFormat="1"/>
    <row r="294" s="28" customFormat="1"/>
    <row r="295" s="28" customFormat="1"/>
    <row r="296" s="28" customFormat="1"/>
    <row r="297" s="28" customFormat="1"/>
    <row r="298" s="28" customFormat="1"/>
    <row r="299" s="28" customFormat="1"/>
    <row r="300" s="28" customFormat="1"/>
    <row r="301" s="28" customFormat="1"/>
    <row r="302" s="28" customFormat="1"/>
    <row r="303" s="28" customFormat="1"/>
    <row r="304" s="28" customFormat="1"/>
    <row r="305" s="28" customFormat="1"/>
    <row r="306" s="28" customFormat="1"/>
    <row r="307" s="28" customFormat="1"/>
    <row r="308" s="28" customFormat="1"/>
    <row r="309" s="28" customFormat="1"/>
    <row r="310" s="28" customFormat="1"/>
    <row r="311" s="28" customFormat="1"/>
    <row r="312" s="28" customFormat="1"/>
    <row r="313" s="28" customFormat="1"/>
    <row r="314" s="28" customFormat="1"/>
    <row r="315" s="28" customFormat="1"/>
    <row r="316" s="28" customFormat="1"/>
    <row r="317" s="28" customFormat="1"/>
    <row r="318" s="28" customFormat="1"/>
    <row r="319" s="28" customFormat="1"/>
    <row r="320" s="28" customFormat="1"/>
    <row r="321" s="28" customFormat="1"/>
    <row r="322" s="28" customFormat="1"/>
    <row r="323" s="28" customFormat="1"/>
    <row r="324" s="28" customFormat="1"/>
    <row r="325" s="28" customFormat="1"/>
    <row r="326" s="28" customFormat="1"/>
    <row r="327" s="28" customFormat="1"/>
    <row r="328" s="28" customFormat="1"/>
    <row r="329" s="28" customFormat="1"/>
    <row r="330" s="28" customFormat="1"/>
    <row r="331" s="28" customFormat="1"/>
    <row r="332" s="28" customFormat="1"/>
    <row r="333" s="28" customFormat="1"/>
    <row r="334" s="28" customFormat="1"/>
    <row r="335" s="28" customFormat="1"/>
    <row r="336" s="28" customFormat="1"/>
    <row r="337" s="28" customFormat="1"/>
    <row r="338" s="28" customFormat="1"/>
    <row r="339" s="28" customFormat="1"/>
    <row r="340" s="28" customFormat="1"/>
    <row r="341" s="28" customFormat="1"/>
    <row r="342" s="28" customFormat="1"/>
    <row r="343" s="28" customFormat="1"/>
    <row r="344" s="28" customFormat="1"/>
    <row r="345" s="28" customFormat="1"/>
    <row r="346" s="28" customFormat="1"/>
    <row r="347" s="28" customFormat="1"/>
    <row r="348" s="28" customFormat="1"/>
    <row r="349" s="28" customFormat="1"/>
    <row r="350" s="28" customFormat="1"/>
    <row r="351" s="28" customFormat="1"/>
    <row r="352" s="28" customFormat="1"/>
    <row r="353" s="28" customFormat="1"/>
    <row r="354" s="28" customFormat="1"/>
    <row r="355" s="28" customFormat="1"/>
    <row r="356" s="28" customFormat="1"/>
    <row r="357" s="28" customFormat="1"/>
    <row r="358" s="28" customFormat="1"/>
    <row r="359" s="28" customFormat="1"/>
    <row r="360" s="28" customFormat="1"/>
    <row r="361" s="28" customFormat="1"/>
    <row r="362" s="28" customFormat="1"/>
    <row r="363" s="28" customFormat="1"/>
    <row r="364" s="28" customFormat="1"/>
    <row r="365" s="28" customFormat="1"/>
    <row r="366" s="28" customFormat="1"/>
    <row r="367" s="28" customFormat="1"/>
    <row r="368" s="28" customFormat="1"/>
    <row r="369" s="28" customFormat="1"/>
    <row r="370" s="28" customFormat="1"/>
    <row r="371" s="28" customFormat="1"/>
    <row r="372" s="28" customFormat="1"/>
    <row r="373" s="28" customFormat="1"/>
    <row r="374" s="28" customFormat="1"/>
    <row r="375" s="28" customFormat="1"/>
    <row r="376" s="28" customFormat="1"/>
    <row r="377" s="28" customFormat="1"/>
    <row r="378" s="28" customFormat="1"/>
    <row r="379" s="28" customFormat="1"/>
    <row r="380" s="28" customFormat="1"/>
    <row r="381" s="28" customFormat="1"/>
    <row r="382" s="28" customFormat="1"/>
    <row r="383" s="28" customFormat="1"/>
    <row r="384" s="28" customFormat="1"/>
    <row r="385" s="28" customFormat="1"/>
    <row r="386" s="28" customFormat="1"/>
    <row r="387" s="28" customFormat="1"/>
    <row r="388" s="28" customFormat="1"/>
    <row r="389" s="28" customFormat="1"/>
    <row r="390" s="28" customFormat="1"/>
    <row r="391" s="28" customFormat="1"/>
    <row r="392" s="28" customFormat="1"/>
    <row r="393" s="28" customFormat="1"/>
    <row r="394" s="28" customFormat="1"/>
    <row r="395" s="28" customFormat="1"/>
    <row r="396" s="28" customFormat="1"/>
    <row r="397" s="28" customFormat="1"/>
    <row r="398" s="28" customFormat="1"/>
    <row r="399" s="28" customFormat="1"/>
    <row r="400" s="28" customFormat="1"/>
    <row r="401" s="28" customFormat="1"/>
    <row r="402" s="28" customFormat="1"/>
    <row r="403" s="28" customFormat="1"/>
    <row r="404" s="28" customFormat="1"/>
    <row r="405" s="28" customFormat="1"/>
    <row r="406" s="28" customFormat="1"/>
    <row r="407" s="28" customFormat="1"/>
    <row r="408" s="28" customFormat="1"/>
    <row r="409" s="28" customFormat="1"/>
    <row r="410" s="28" customFormat="1"/>
    <row r="411" s="28" customFormat="1"/>
    <row r="412" s="28" customFormat="1"/>
    <row r="413" s="28" customFormat="1"/>
    <row r="414" s="28" customFormat="1"/>
    <row r="415" s="28" customFormat="1"/>
    <row r="416" s="28" customFormat="1"/>
    <row r="417" s="28" customFormat="1"/>
    <row r="418" s="28" customFormat="1"/>
    <row r="419" s="28" customFormat="1"/>
    <row r="420" s="28" customFormat="1"/>
  </sheetData>
  <mergeCells count="2">
    <mergeCell ref="B2:U2"/>
    <mergeCell ref="C45:AB46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270"/>
  <sheetViews>
    <sheetView showGridLines="0" topLeftCell="A22" zoomScaleNormal="100" workbookViewId="0">
      <selection activeCell="O13" sqref="O13"/>
    </sheetView>
  </sheetViews>
  <sheetFormatPr defaultRowHeight="14.4"/>
  <cols>
    <col min="1" max="1" width="4.33203125" style="28" customWidth="1"/>
    <col min="2" max="2" width="3.5546875" customWidth="1"/>
    <col min="3" max="3" width="24.44140625" bestFit="1" customWidth="1"/>
    <col min="4" max="4" width="13" bestFit="1" customWidth="1"/>
    <col min="5" max="5" width="12.88671875" bestFit="1" customWidth="1"/>
    <col min="11" max="11" width="8.5546875" customWidth="1"/>
    <col min="12" max="12" width="11" style="28" customWidth="1"/>
    <col min="13" max="47" width="9.109375" style="28"/>
  </cols>
  <sheetData>
    <row r="1" spans="2:12" s="28" customFormat="1"/>
    <row r="2" spans="2:12" s="28" customFormat="1" ht="15" customHeight="1">
      <c r="B2" s="420" t="s">
        <v>37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7.5" customHeight="1">
      <c r="B3" s="67"/>
      <c r="C3" s="27"/>
      <c r="D3" s="27"/>
      <c r="E3" s="27"/>
      <c r="F3" s="27"/>
      <c r="G3" s="27"/>
      <c r="H3" s="27"/>
      <c r="I3" s="27"/>
      <c r="J3" s="27"/>
      <c r="K3" s="27"/>
      <c r="L3" s="71"/>
    </row>
    <row r="4" spans="2:12" s="28" customFormat="1">
      <c r="B4" s="69"/>
      <c r="C4" s="3" t="s">
        <v>1</v>
      </c>
      <c r="D4" s="70"/>
      <c r="E4" s="70"/>
      <c r="F4" s="70"/>
      <c r="G4" s="70"/>
      <c r="H4" s="70"/>
      <c r="I4" s="70"/>
      <c r="J4" s="70"/>
      <c r="K4" s="70"/>
      <c r="L4" s="72"/>
    </row>
    <row r="5" spans="2:12" s="28" customFormat="1" ht="17.399999999999999">
      <c r="B5" s="69"/>
      <c r="C5" s="358"/>
      <c r="D5" s="70"/>
      <c r="E5" s="70"/>
      <c r="F5" s="70"/>
      <c r="G5" s="70"/>
      <c r="H5" s="70"/>
      <c r="I5" s="70"/>
      <c r="J5" s="70"/>
      <c r="K5" s="70"/>
      <c r="L5" s="72"/>
    </row>
    <row r="6" spans="2:12" s="28" customFormat="1">
      <c r="B6" s="69"/>
      <c r="C6" s="70"/>
      <c r="D6" s="70"/>
      <c r="E6" s="70"/>
      <c r="F6" s="70"/>
      <c r="G6" s="70"/>
      <c r="H6" s="70"/>
      <c r="I6" s="70"/>
      <c r="J6" s="70"/>
      <c r="K6" s="70"/>
      <c r="L6" s="72"/>
    </row>
    <row r="7" spans="2:12" s="28" customFormat="1">
      <c r="B7" s="69"/>
      <c r="C7" s="70"/>
      <c r="D7" s="70"/>
      <c r="E7" s="70"/>
      <c r="F7" s="70"/>
      <c r="G7" s="70"/>
      <c r="H7" s="70"/>
      <c r="I7" s="70"/>
      <c r="J7" s="70"/>
      <c r="K7" s="70"/>
      <c r="L7" s="72"/>
    </row>
    <row r="8" spans="2:12" s="28" customFormat="1">
      <c r="B8" s="69"/>
      <c r="C8" s="70"/>
      <c r="D8" s="70"/>
      <c r="E8" s="70"/>
      <c r="F8" s="70"/>
      <c r="G8" s="70"/>
      <c r="H8" s="70"/>
      <c r="I8" s="70"/>
      <c r="J8" s="70"/>
      <c r="K8" s="70"/>
      <c r="L8" s="72"/>
    </row>
    <row r="9" spans="2:12" s="28" customFormat="1">
      <c r="B9" s="69"/>
      <c r="C9" s="56" t="s">
        <v>33</v>
      </c>
      <c r="D9" s="56" t="s">
        <v>39</v>
      </c>
      <c r="E9" s="70"/>
      <c r="F9" s="70"/>
      <c r="G9" s="70"/>
      <c r="H9" s="70"/>
      <c r="I9" s="70"/>
      <c r="J9" s="70"/>
      <c r="K9" s="70"/>
      <c r="L9" s="72"/>
    </row>
    <row r="10" spans="2:12" s="28" customFormat="1">
      <c r="B10" s="69"/>
      <c r="C10" s="57" t="s">
        <v>15</v>
      </c>
      <c r="D10" s="58">
        <v>15</v>
      </c>
      <c r="E10" s="70"/>
      <c r="F10" s="70"/>
      <c r="G10" s="70"/>
      <c r="H10" s="70"/>
      <c r="I10" s="70"/>
      <c r="J10" s="70"/>
      <c r="K10" s="70"/>
      <c r="L10" s="72"/>
    </row>
    <row r="11" spans="2:12" s="28" customFormat="1">
      <c r="B11" s="69"/>
      <c r="C11" s="59" t="s">
        <v>35</v>
      </c>
      <c r="D11" s="60">
        <v>5</v>
      </c>
      <c r="E11" s="70"/>
      <c r="F11" s="70"/>
      <c r="G11" s="70"/>
      <c r="H11" s="70"/>
      <c r="I11" s="70"/>
      <c r="J11" s="70"/>
      <c r="K11" s="70"/>
      <c r="L11" s="72"/>
    </row>
    <row r="12" spans="2:12" s="28" customFormat="1">
      <c r="B12" s="69"/>
      <c r="C12" s="61" t="s">
        <v>36</v>
      </c>
      <c r="D12" s="62">
        <v>7</v>
      </c>
      <c r="E12" s="70"/>
      <c r="F12" s="70"/>
      <c r="G12" s="70"/>
      <c r="H12" s="70"/>
      <c r="I12" s="70"/>
      <c r="J12" s="70"/>
      <c r="K12" s="70"/>
      <c r="L12" s="72"/>
    </row>
    <row r="13" spans="2:12" s="28" customFormat="1">
      <c r="B13" s="69"/>
      <c r="C13" s="63" t="s">
        <v>25</v>
      </c>
      <c r="D13" s="64">
        <v>24</v>
      </c>
      <c r="E13" s="70"/>
      <c r="F13" s="70"/>
      <c r="G13" s="70"/>
      <c r="H13" s="70"/>
      <c r="I13" s="70"/>
      <c r="J13" s="70"/>
      <c r="K13" s="70"/>
      <c r="L13" s="72"/>
    </row>
    <row r="14" spans="2:12" s="28" customFormat="1">
      <c r="B14" s="69"/>
      <c r="C14" s="65" t="s">
        <v>27</v>
      </c>
      <c r="D14" s="66">
        <v>51</v>
      </c>
      <c r="E14" s="70"/>
      <c r="F14" s="70"/>
      <c r="G14" s="70"/>
      <c r="H14" s="70"/>
      <c r="I14" s="70"/>
      <c r="J14" s="70"/>
      <c r="K14" s="70"/>
      <c r="L14" s="72"/>
    </row>
    <row r="15" spans="2:12" s="28" customFormat="1"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2"/>
    </row>
    <row r="16" spans="2:12" s="28" customFormat="1"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2"/>
    </row>
    <row r="17" spans="2:12" s="28" customFormat="1"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2"/>
    </row>
    <row r="18" spans="2:12" s="28" customFormat="1"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2"/>
    </row>
    <row r="19" spans="2:12" s="28" customFormat="1"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2"/>
    </row>
    <row r="20" spans="2:12" s="28" customFormat="1"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2"/>
    </row>
    <row r="21" spans="2:12" s="28" customFormat="1"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2"/>
    </row>
    <row r="22" spans="2:12" s="28" customFormat="1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2"/>
    </row>
    <row r="23" spans="2:12" s="28" customFormat="1"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2"/>
    </row>
    <row r="24" spans="2:12" s="28" customFormat="1"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2"/>
    </row>
    <row r="25" spans="2:12" s="28" customFormat="1"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2"/>
    </row>
    <row r="26" spans="2:12" s="28" customFormat="1"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2"/>
    </row>
    <row r="27" spans="2:12" s="28" customFormat="1"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2"/>
    </row>
    <row r="28" spans="2:12" s="28" customFormat="1"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2"/>
    </row>
    <row r="29" spans="2:12" s="28" customFormat="1"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2"/>
    </row>
    <row r="30" spans="2:12" s="28" customFormat="1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2"/>
    </row>
    <row r="31" spans="2:12" s="28" customFormat="1"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2"/>
    </row>
    <row r="32" spans="2:12" s="28" customFormat="1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3"/>
    </row>
    <row r="33" s="28" customFormat="1"/>
    <row r="34" s="28" customFormat="1"/>
    <row r="35" s="28" customFormat="1"/>
    <row r="36" s="28" customFormat="1"/>
    <row r="37" s="28" customFormat="1"/>
    <row r="38" s="28" customFormat="1"/>
    <row r="39" s="28" customFormat="1"/>
    <row r="40" s="28" customFormat="1"/>
    <row r="41" s="28" customFormat="1"/>
    <row r="42" s="28" customFormat="1"/>
    <row r="43" s="28" customFormat="1"/>
    <row r="44" s="28" customFormat="1"/>
    <row r="45" s="28" customFormat="1"/>
    <row r="46" s="28" customFormat="1"/>
    <row r="47" s="28" customFormat="1"/>
    <row r="48" s="28" customFormat="1"/>
    <row r="49" s="28" customFormat="1"/>
    <row r="50" s="28" customFormat="1"/>
    <row r="51" s="28" customFormat="1"/>
    <row r="52" s="28" customFormat="1"/>
    <row r="53" s="28" customFormat="1"/>
    <row r="54" s="28" customFormat="1"/>
    <row r="55" s="28" customFormat="1"/>
    <row r="56" s="28" customFormat="1"/>
    <row r="57" s="28" customFormat="1"/>
    <row r="58" s="28" customFormat="1"/>
    <row r="59" s="28" customFormat="1"/>
    <row r="60" s="28" customFormat="1"/>
    <row r="61" s="28" customFormat="1"/>
    <row r="62" s="28" customFormat="1"/>
    <row r="63" s="28" customFormat="1"/>
    <row r="64" s="28" customFormat="1"/>
    <row r="65" s="28" customFormat="1"/>
    <row r="66" s="28" customFormat="1"/>
    <row r="67" s="28" customFormat="1"/>
    <row r="68" s="28" customFormat="1"/>
    <row r="69" s="28" customFormat="1"/>
    <row r="70" s="28" customFormat="1"/>
    <row r="71" s="28" customFormat="1"/>
    <row r="72" s="28" customFormat="1"/>
    <row r="73" s="28" customFormat="1"/>
    <row r="74" s="28" customFormat="1"/>
    <row r="75" s="28" customFormat="1"/>
    <row r="76" s="28" customFormat="1"/>
    <row r="77" s="28" customFormat="1"/>
    <row r="78" s="28" customFormat="1"/>
    <row r="79" s="28" customFormat="1"/>
    <row r="80" s="28" customFormat="1"/>
    <row r="81" s="28" customFormat="1"/>
    <row r="82" s="28" customFormat="1"/>
    <row r="83" s="28" customFormat="1"/>
    <row r="84" s="28" customFormat="1"/>
    <row r="85" s="28" customFormat="1"/>
    <row r="86" s="28" customFormat="1"/>
    <row r="87" s="28" customFormat="1"/>
    <row r="88" s="28" customFormat="1"/>
    <row r="89" s="28" customFormat="1"/>
    <row r="90" s="28" customFormat="1"/>
    <row r="91" s="28" customFormat="1"/>
    <row r="92" s="28" customFormat="1"/>
    <row r="93" s="28" customFormat="1"/>
    <row r="94" s="28" customFormat="1"/>
    <row r="95" s="28" customFormat="1"/>
    <row r="96" s="28" customFormat="1"/>
    <row r="97" s="28" customFormat="1"/>
    <row r="98" s="28" customFormat="1"/>
    <row r="99" s="28" customFormat="1"/>
    <row r="100" s="28" customFormat="1"/>
    <row r="101" s="28" customFormat="1"/>
    <row r="102" s="28" customFormat="1"/>
    <row r="103" s="28" customFormat="1"/>
    <row r="104" s="28" customFormat="1"/>
    <row r="105" s="28" customFormat="1"/>
    <row r="106" s="28" customFormat="1"/>
    <row r="107" s="28" customFormat="1"/>
    <row r="108" s="28" customFormat="1"/>
    <row r="109" s="28" customFormat="1"/>
    <row r="110" s="28" customFormat="1"/>
    <row r="111" s="28" customFormat="1"/>
    <row r="112" s="28" customFormat="1"/>
    <row r="113" s="28" customFormat="1"/>
    <row r="114" s="28" customFormat="1"/>
    <row r="115" s="28" customFormat="1"/>
    <row r="116" s="28" customFormat="1"/>
    <row r="117" s="28" customFormat="1"/>
    <row r="118" s="28" customFormat="1"/>
    <row r="119" s="28" customFormat="1"/>
    <row r="120" s="28" customFormat="1"/>
    <row r="121" s="28" customFormat="1"/>
    <row r="122" s="28" customFormat="1"/>
    <row r="123" s="28" customFormat="1"/>
    <row r="124" s="28" customFormat="1"/>
    <row r="125" s="28" customFormat="1"/>
    <row r="126" s="28" customFormat="1"/>
    <row r="127" s="28" customFormat="1"/>
    <row r="128" s="28" customFormat="1"/>
    <row r="129" s="28" customFormat="1"/>
    <row r="130" s="28" customFormat="1"/>
    <row r="131" s="28" customFormat="1"/>
    <row r="132" s="28" customFormat="1"/>
    <row r="133" s="28" customFormat="1"/>
    <row r="134" s="28" customFormat="1"/>
    <row r="135" s="28" customFormat="1"/>
    <row r="136" s="28" customFormat="1"/>
    <row r="137" s="28" customFormat="1"/>
    <row r="138" s="28" customFormat="1"/>
    <row r="139" s="28" customFormat="1"/>
    <row r="140" s="28" customFormat="1"/>
    <row r="141" s="28" customFormat="1"/>
    <row r="142" s="28" customFormat="1"/>
    <row r="143" s="28" customFormat="1"/>
    <row r="144" s="28" customFormat="1"/>
    <row r="145" s="28" customFormat="1"/>
    <row r="146" s="28" customFormat="1"/>
    <row r="147" s="28" customFormat="1"/>
    <row r="148" s="28" customFormat="1"/>
    <row r="149" s="28" customFormat="1"/>
    <row r="150" s="28" customFormat="1"/>
    <row r="151" s="28" customFormat="1"/>
    <row r="152" s="28" customFormat="1"/>
    <row r="153" s="28" customFormat="1"/>
    <row r="154" s="28" customFormat="1"/>
    <row r="155" s="28" customFormat="1"/>
    <row r="156" s="28" customFormat="1"/>
    <row r="157" s="28" customFormat="1"/>
    <row r="158" s="28" customFormat="1"/>
    <row r="159" s="28" customFormat="1"/>
    <row r="160" s="28" customFormat="1"/>
    <row r="161" s="28" customFormat="1"/>
    <row r="162" s="28" customFormat="1"/>
    <row r="163" s="28" customFormat="1"/>
    <row r="164" s="28" customFormat="1"/>
    <row r="165" s="28" customFormat="1"/>
    <row r="166" s="28" customFormat="1"/>
    <row r="167" s="28" customFormat="1"/>
    <row r="168" s="28" customFormat="1"/>
    <row r="169" s="28" customFormat="1"/>
    <row r="170" s="28" customFormat="1"/>
    <row r="171" s="28" customFormat="1"/>
    <row r="172" s="28" customFormat="1"/>
    <row r="173" s="28" customFormat="1"/>
    <row r="174" s="28" customFormat="1"/>
    <row r="175" s="28" customFormat="1"/>
    <row r="176" s="28" customFormat="1"/>
    <row r="177" s="28" customFormat="1"/>
    <row r="178" s="28" customFormat="1"/>
    <row r="179" s="28" customFormat="1"/>
    <row r="180" s="28" customFormat="1"/>
    <row r="181" s="28" customFormat="1"/>
    <row r="182" s="28" customFormat="1"/>
    <row r="183" s="28" customFormat="1"/>
    <row r="184" s="28" customFormat="1"/>
    <row r="185" s="28" customFormat="1"/>
    <row r="186" s="28" customFormat="1"/>
    <row r="187" s="28" customFormat="1"/>
    <row r="188" s="28" customFormat="1"/>
    <row r="189" s="28" customFormat="1"/>
    <row r="190" s="28" customFormat="1"/>
    <row r="191" s="28" customFormat="1"/>
    <row r="192" s="28" customFormat="1"/>
    <row r="193" s="28" customFormat="1"/>
    <row r="194" s="28" customFormat="1"/>
    <row r="195" s="28" customFormat="1"/>
    <row r="196" s="28" customFormat="1"/>
    <row r="197" s="28" customFormat="1"/>
    <row r="198" s="28" customFormat="1"/>
    <row r="199" s="28" customFormat="1"/>
    <row r="200" s="28" customFormat="1"/>
    <row r="201" s="28" customFormat="1"/>
    <row r="202" s="28" customFormat="1"/>
    <row r="203" s="28" customFormat="1"/>
    <row r="204" s="28" customFormat="1"/>
    <row r="205" s="28" customFormat="1"/>
    <row r="206" s="28" customFormat="1"/>
    <row r="207" s="28" customFormat="1"/>
    <row r="208" s="28" customFormat="1"/>
    <row r="209" s="28" customFormat="1"/>
    <row r="210" s="28" customFormat="1"/>
    <row r="211" s="28" customFormat="1"/>
    <row r="212" s="28" customFormat="1"/>
    <row r="213" s="28" customFormat="1"/>
    <row r="214" s="28" customFormat="1"/>
    <row r="215" s="28" customFormat="1"/>
    <row r="216" s="28" customFormat="1"/>
    <row r="217" s="28" customFormat="1"/>
    <row r="218" s="28" customFormat="1"/>
    <row r="219" s="28" customFormat="1"/>
    <row r="220" s="28" customFormat="1"/>
    <row r="221" s="28" customFormat="1"/>
    <row r="222" s="28" customFormat="1"/>
    <row r="223" s="28" customFormat="1"/>
    <row r="224" s="28" customFormat="1"/>
    <row r="225" s="28" customFormat="1"/>
    <row r="226" s="28" customFormat="1"/>
    <row r="227" s="28" customFormat="1"/>
    <row r="228" s="28" customFormat="1"/>
    <row r="229" s="28" customFormat="1"/>
    <row r="230" s="28" customFormat="1"/>
    <row r="231" s="28" customFormat="1"/>
    <row r="232" s="28" customFormat="1"/>
    <row r="233" s="28" customFormat="1"/>
    <row r="234" s="28" customFormat="1"/>
    <row r="235" s="28" customFormat="1"/>
    <row r="236" s="28" customFormat="1"/>
    <row r="237" s="28" customFormat="1"/>
    <row r="238" s="28" customFormat="1"/>
    <row r="239" s="28" customFormat="1"/>
    <row r="240" s="28" customFormat="1"/>
    <row r="241" s="28" customFormat="1"/>
    <row r="242" s="28" customFormat="1"/>
    <row r="243" s="28" customFormat="1"/>
    <row r="244" s="28" customFormat="1"/>
    <row r="245" s="28" customFormat="1"/>
    <row r="246" s="28" customFormat="1"/>
    <row r="247" s="28" customFormat="1"/>
    <row r="248" s="28" customFormat="1"/>
    <row r="249" s="28" customFormat="1"/>
    <row r="250" s="28" customFormat="1"/>
    <row r="251" s="28" customFormat="1"/>
    <row r="252" s="28" customFormat="1"/>
    <row r="253" s="28" customFormat="1"/>
    <row r="254" s="28" customFormat="1"/>
    <row r="255" s="28" customFormat="1"/>
    <row r="256" s="28" customFormat="1"/>
    <row r="257" s="28" customFormat="1"/>
    <row r="258" s="28" customFormat="1"/>
    <row r="259" s="28" customFormat="1"/>
    <row r="260" s="28" customFormat="1"/>
    <row r="261" s="28" customFormat="1"/>
    <row r="262" s="28" customFormat="1"/>
    <row r="263" s="28" customFormat="1"/>
    <row r="264" s="28" customFormat="1"/>
    <row r="265" s="28" customFormat="1"/>
    <row r="266" s="28" customFormat="1"/>
    <row r="267" s="28" customFormat="1"/>
    <row r="268" s="28" customFormat="1"/>
    <row r="269" s="28" customFormat="1"/>
    <row r="270" s="28" customFormat="1"/>
  </sheetData>
  <mergeCells count="1">
    <mergeCell ref="B2:L2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208"/>
  <sheetViews>
    <sheetView workbookViewId="0">
      <pane xSplit="2" ySplit="4" topLeftCell="C5" activePane="bottomRight" state="frozen"/>
      <selection activeCell="H39" sqref="H39"/>
      <selection pane="topRight" activeCell="H39" sqref="H39"/>
      <selection pane="bottomLeft" activeCell="H39" sqref="H39"/>
      <selection pane="bottomRight" activeCell="B10" sqref="B10"/>
    </sheetView>
  </sheetViews>
  <sheetFormatPr defaultRowHeight="14.4" outlineLevelRow="1"/>
  <cols>
    <col min="1" max="1" width="6.88671875" bestFit="1" customWidth="1"/>
    <col min="2" max="2" width="40.6640625" style="156" bestFit="1" customWidth="1"/>
    <col min="3" max="3" width="4" style="156" bestFit="1" customWidth="1"/>
    <col min="4" max="4" width="3.44140625" style="157" bestFit="1" customWidth="1"/>
    <col min="5" max="5" width="3.44140625" style="145" bestFit="1" customWidth="1"/>
    <col min="6" max="19" width="4.109375" style="145" bestFit="1" customWidth="1"/>
    <col min="20" max="20" width="4.109375" style="147" bestFit="1" customWidth="1"/>
    <col min="21" max="21" width="7.44140625" style="156" customWidth="1"/>
    <col min="22" max="22" width="10.6640625" style="203" customWidth="1"/>
    <col min="23" max="23" width="9.109375" bestFit="1" customWidth="1"/>
    <col min="24" max="24" width="9.109375" style="202" customWidth="1"/>
    <col min="25" max="26" width="9.109375" customWidth="1"/>
    <col min="27" max="27" width="8.33203125" style="150" customWidth="1"/>
    <col min="28" max="29" width="7.33203125" style="150" customWidth="1"/>
    <col min="30" max="30" width="7.33203125" customWidth="1"/>
    <col min="31" max="31" width="4.5546875" bestFit="1" customWidth="1"/>
    <col min="32" max="32" width="9.109375" style="85"/>
  </cols>
  <sheetData>
    <row r="1" spans="1:42">
      <c r="A1" s="70"/>
      <c r="B1" s="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1"/>
      <c r="V1" s="27"/>
      <c r="W1" s="27"/>
      <c r="X1" s="83"/>
      <c r="Y1" s="27"/>
      <c r="Z1" s="27"/>
      <c r="AA1" s="84"/>
      <c r="AB1" s="84"/>
      <c r="AC1" s="84"/>
      <c r="AD1" s="27"/>
      <c r="AE1" s="27"/>
    </row>
    <row r="2" spans="1:42" ht="17.399999999999999">
      <c r="A2" s="82"/>
      <c r="B2" s="86" t="s">
        <v>40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27"/>
      <c r="R2" s="27"/>
      <c r="S2" s="82"/>
      <c r="T2" s="82"/>
      <c r="U2" s="1"/>
      <c r="V2" s="27"/>
      <c r="W2" s="27"/>
      <c r="X2" s="83"/>
      <c r="Y2" s="27"/>
      <c r="Z2" s="27"/>
      <c r="AA2" s="84"/>
      <c r="AB2" s="84"/>
      <c r="AC2" s="84"/>
      <c r="AD2" s="27"/>
      <c r="AE2" s="27"/>
    </row>
    <row r="3" spans="1:42" ht="31.8">
      <c r="A3" s="70"/>
      <c r="B3" s="87" t="s">
        <v>41</v>
      </c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88"/>
      <c r="R3" s="88"/>
      <c r="S3" s="27"/>
      <c r="T3" s="88"/>
      <c r="U3" s="8"/>
      <c r="V3" s="27"/>
      <c r="W3" s="27"/>
      <c r="X3" s="83"/>
      <c r="Y3" s="27"/>
      <c r="Z3" s="27"/>
      <c r="AA3" s="89" t="s">
        <v>42</v>
      </c>
      <c r="AB3" s="89" t="s">
        <v>43</v>
      </c>
      <c r="AC3" s="90" t="s">
        <v>44</v>
      </c>
      <c r="AD3" s="90" t="s">
        <v>45</v>
      </c>
      <c r="AE3" s="27"/>
    </row>
    <row r="4" spans="1:42" ht="31.8">
      <c r="A4" s="68" t="s">
        <v>30</v>
      </c>
      <c r="B4" s="68" t="s">
        <v>46</v>
      </c>
      <c r="C4" s="91">
        <v>0.35416666666666669</v>
      </c>
      <c r="D4" s="92">
        <v>0.375</v>
      </c>
      <c r="E4" s="91">
        <v>0.39583333333333331</v>
      </c>
      <c r="F4" s="91">
        <v>0.41666666666666669</v>
      </c>
      <c r="G4" s="91">
        <v>0.4375</v>
      </c>
      <c r="H4" s="91">
        <v>0.45833333333333331</v>
      </c>
      <c r="I4" s="91">
        <v>0.47916666666666669</v>
      </c>
      <c r="J4" s="91">
        <v>0.5</v>
      </c>
      <c r="K4" s="91">
        <v>0.52083333333333337</v>
      </c>
      <c r="L4" s="91">
        <v>0.54166666666666663</v>
      </c>
      <c r="M4" s="91">
        <v>0.5625</v>
      </c>
      <c r="N4" s="91">
        <v>0.58333333333333337</v>
      </c>
      <c r="O4" s="91">
        <v>0.60416666666666663</v>
      </c>
      <c r="P4" s="91">
        <v>0.625</v>
      </c>
      <c r="Q4" s="91">
        <v>0.64583333333333337</v>
      </c>
      <c r="R4" s="91">
        <v>0.66666666666666663</v>
      </c>
      <c r="S4" s="91">
        <v>0.6875</v>
      </c>
      <c r="T4" s="93">
        <v>0.70833333333333337</v>
      </c>
      <c r="U4" s="93">
        <v>0.72916666666666663</v>
      </c>
      <c r="V4" s="94" t="s">
        <v>47</v>
      </c>
      <c r="W4" s="94" t="s">
        <v>48</v>
      </c>
      <c r="X4" s="95" t="s">
        <v>49</v>
      </c>
      <c r="Y4" s="94" t="s">
        <v>50</v>
      </c>
      <c r="Z4" s="96" t="s">
        <v>51</v>
      </c>
      <c r="AA4" s="97">
        <f>AVERAGE(W10,W15,W18,W22,W25,W29,W36,W39,W42,W45,W48,W52,W55,W59,W64,W68)</f>
        <v>0.66406249999999989</v>
      </c>
      <c r="AB4" s="98">
        <f>AVERAGE(W52:W89)</f>
        <v>0.57583333333333331</v>
      </c>
      <c r="AC4" s="99">
        <f>AVERAGE(W36:W48)</f>
        <v>0.68916666666666659</v>
      </c>
      <c r="AD4" s="100">
        <f>AVERAGE(W15:W29)</f>
        <v>0.73791666666666667</v>
      </c>
      <c r="AE4" s="101">
        <v>0.33333333333333331</v>
      </c>
    </row>
    <row r="5" spans="1:42" outlineLevel="1">
      <c r="A5" s="102">
        <v>41551</v>
      </c>
      <c r="B5" s="103" t="s">
        <v>287</v>
      </c>
      <c r="C5" s="104">
        <v>0.35416666666666669</v>
      </c>
      <c r="D5" s="105">
        <v>0.3840277777777778</v>
      </c>
      <c r="E5" s="106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  <c r="V5" s="109">
        <f>E6-D5</f>
        <v>8.3333333333333037E-3</v>
      </c>
      <c r="W5" s="110">
        <f>V5/$AE$4</f>
        <v>2.4999999999999911E-2</v>
      </c>
      <c r="X5" s="111">
        <v>1540</v>
      </c>
      <c r="Y5" s="112">
        <v>1540</v>
      </c>
      <c r="Z5" s="110">
        <f>Y5/X5</f>
        <v>1</v>
      </c>
      <c r="AA5" s="113"/>
      <c r="AB5" s="84"/>
      <c r="AC5" s="84"/>
      <c r="AD5" s="27"/>
      <c r="AE5" s="69"/>
    </row>
    <row r="6" spans="1:42" outlineLevel="1">
      <c r="A6" s="114">
        <v>41551</v>
      </c>
      <c r="B6" s="115" t="s">
        <v>288</v>
      </c>
      <c r="C6" s="116"/>
      <c r="D6" s="117"/>
      <c r="E6" s="118">
        <v>0.3923611111111111</v>
      </c>
      <c r="F6" s="118">
        <v>0.4236111111111111</v>
      </c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20"/>
      <c r="V6" s="109">
        <f>H7-F6</f>
        <v>3.125E-2</v>
      </c>
      <c r="W6" s="110">
        <f t="shared" ref="W6:W9" si="0">V6/$AE$4</f>
        <v>9.375E-2</v>
      </c>
      <c r="X6" s="111">
        <v>1540</v>
      </c>
      <c r="Y6" s="112">
        <v>180</v>
      </c>
      <c r="Z6" s="110">
        <f>Y6/X6</f>
        <v>0.11688311688311688</v>
      </c>
      <c r="AA6" s="113"/>
      <c r="AB6" s="84"/>
      <c r="AC6" s="84"/>
      <c r="AD6" s="27"/>
      <c r="AE6" s="69"/>
    </row>
    <row r="7" spans="1:42" outlineLevel="1">
      <c r="A7" s="114">
        <v>41551</v>
      </c>
      <c r="B7" s="115" t="s">
        <v>286</v>
      </c>
      <c r="C7" s="116"/>
      <c r="D7" s="117"/>
      <c r="E7" s="121"/>
      <c r="F7" s="119"/>
      <c r="G7" s="119"/>
      <c r="H7" s="118">
        <v>0.4548611111111111</v>
      </c>
      <c r="I7" s="118">
        <v>0.49583333333333335</v>
      </c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  <c r="V7" s="109">
        <f>K8-I7</f>
        <v>3.8888888888888862E-2</v>
      </c>
      <c r="W7" s="110">
        <f t="shared" si="0"/>
        <v>0.11666666666666659</v>
      </c>
      <c r="X7" s="111">
        <v>1525</v>
      </c>
      <c r="Y7" s="112">
        <v>92</v>
      </c>
      <c r="Z7" s="110">
        <f>Y7/X7</f>
        <v>6.032786885245902E-2</v>
      </c>
      <c r="AA7" s="113"/>
      <c r="AB7" s="84"/>
      <c r="AC7" s="84"/>
      <c r="AD7" s="27"/>
      <c r="AE7" s="69"/>
    </row>
    <row r="8" spans="1:42" ht="51" customHeight="1" outlineLevel="1">
      <c r="A8" s="114">
        <v>41551</v>
      </c>
      <c r="B8" s="115" t="s">
        <v>285</v>
      </c>
      <c r="C8" s="116"/>
      <c r="D8" s="117"/>
      <c r="E8" s="121"/>
      <c r="F8" s="119"/>
      <c r="G8" s="119"/>
      <c r="H8" s="119"/>
      <c r="I8" s="119"/>
      <c r="J8" s="119"/>
      <c r="K8" s="118">
        <v>0.53472222222222221</v>
      </c>
      <c r="L8" s="118"/>
      <c r="M8" s="122"/>
      <c r="N8" s="118">
        <v>0.58333333333333337</v>
      </c>
      <c r="O8" s="119"/>
      <c r="P8" s="119"/>
      <c r="Q8" s="119"/>
      <c r="R8" s="119"/>
      <c r="S8" s="119"/>
      <c r="T8" s="119"/>
      <c r="U8" s="120"/>
      <c r="V8" s="109">
        <f>T4-P9</f>
        <v>8.8194444444444464E-2</v>
      </c>
      <c r="W8" s="110">
        <f t="shared" si="0"/>
        <v>0.26458333333333339</v>
      </c>
      <c r="X8" s="111">
        <v>1505</v>
      </c>
      <c r="Y8" s="112">
        <v>27</v>
      </c>
      <c r="Z8" s="110">
        <f>Y8/X8</f>
        <v>1.7940199335548173E-2</v>
      </c>
      <c r="AA8" s="113"/>
      <c r="AB8" s="84"/>
      <c r="AC8" s="84"/>
      <c r="AD8" s="27"/>
      <c r="AE8" s="69"/>
      <c r="AF8"/>
    </row>
    <row r="9" spans="1:42" s="125" customFormat="1" outlineLevel="1">
      <c r="A9" s="114">
        <v>41551</v>
      </c>
      <c r="B9" s="123" t="s">
        <v>287</v>
      </c>
      <c r="C9" s="116"/>
      <c r="D9" s="117"/>
      <c r="E9" s="121"/>
      <c r="F9" s="119"/>
      <c r="G9" s="119"/>
      <c r="H9" s="119"/>
      <c r="I9" s="119"/>
      <c r="J9" s="119"/>
      <c r="K9" s="119"/>
      <c r="L9" s="119"/>
      <c r="M9" s="119"/>
      <c r="N9" s="118">
        <v>0.58333333333333337</v>
      </c>
      <c r="O9" s="122"/>
      <c r="P9" s="118">
        <v>0.62013888888888891</v>
      </c>
      <c r="Q9" s="119"/>
      <c r="R9" s="119"/>
      <c r="S9" s="119"/>
      <c r="T9" s="119"/>
      <c r="U9" s="120"/>
      <c r="V9" s="109">
        <f>P9-N9</f>
        <v>3.6805555555555536E-2</v>
      </c>
      <c r="W9" s="110">
        <f t="shared" si="0"/>
        <v>0.11041666666666661</v>
      </c>
      <c r="X9" s="111">
        <v>1505</v>
      </c>
      <c r="Y9" s="112">
        <v>0</v>
      </c>
      <c r="Z9" s="110">
        <f>Y9/X9</f>
        <v>0</v>
      </c>
      <c r="AA9" s="124"/>
      <c r="AB9" s="124"/>
      <c r="AC9" s="124"/>
      <c r="AD9" s="42"/>
      <c r="AE9" s="69"/>
      <c r="AF9"/>
      <c r="AG9"/>
      <c r="AH9"/>
      <c r="AI9"/>
      <c r="AJ9"/>
      <c r="AK9"/>
      <c r="AL9"/>
      <c r="AM9"/>
      <c r="AN9"/>
      <c r="AO9"/>
      <c r="AP9"/>
    </row>
    <row r="10" spans="1:42" s="140" customFormat="1">
      <c r="A10" s="126"/>
      <c r="B10" s="127" t="s">
        <v>53</v>
      </c>
      <c r="C10" s="128"/>
      <c r="D10" s="129"/>
      <c r="E10" s="130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2"/>
      <c r="U10" s="133"/>
      <c r="V10" s="134">
        <f>SUM(V5:V9)</f>
        <v>0.20347222222222217</v>
      </c>
      <c r="W10" s="135">
        <f>SUM(W5:W9)</f>
        <v>0.6104166666666665</v>
      </c>
      <c r="X10" s="136"/>
      <c r="Y10" s="137"/>
      <c r="Z10" s="135">
        <f>AVERAGE(Z5:Z9)</f>
        <v>0.23903023701422482</v>
      </c>
      <c r="AA10" s="138">
        <f>AVERAGE(W10,Z10)</f>
        <v>0.42472345184044569</v>
      </c>
      <c r="AB10" s="138"/>
      <c r="AC10" s="138"/>
      <c r="AD10" s="139"/>
      <c r="AE10" s="69"/>
      <c r="AF10"/>
      <c r="AG10"/>
      <c r="AH10"/>
      <c r="AI10"/>
      <c r="AJ10"/>
      <c r="AK10"/>
      <c r="AL10"/>
      <c r="AM10"/>
      <c r="AN10"/>
      <c r="AO10"/>
      <c r="AP10"/>
    </row>
    <row r="11" spans="1:42" hidden="1" outlineLevel="1">
      <c r="A11" s="141">
        <v>41554</v>
      </c>
      <c r="B11" s="142" t="s">
        <v>52</v>
      </c>
      <c r="C11" s="143">
        <v>0.35416666666666669</v>
      </c>
      <c r="D11" s="144">
        <v>0.37638888888888888</v>
      </c>
      <c r="F11" s="146"/>
      <c r="G11" s="146"/>
      <c r="H11" s="146"/>
      <c r="U11" s="148"/>
      <c r="V11" s="149"/>
      <c r="W11" s="49"/>
      <c r="X11" s="47"/>
      <c r="Y11" s="49"/>
      <c r="Z11" s="49"/>
      <c r="AE11" s="69"/>
      <c r="AF11"/>
    </row>
    <row r="12" spans="1:42" ht="62.4" hidden="1" outlineLevel="1">
      <c r="A12" s="141">
        <v>41554</v>
      </c>
      <c r="B12" s="151" t="s">
        <v>54</v>
      </c>
      <c r="C12" s="152">
        <v>0.31805555555555554</v>
      </c>
      <c r="D12" s="153"/>
      <c r="E12" s="154"/>
      <c r="F12" s="155"/>
      <c r="G12" s="155"/>
      <c r="H12" s="155"/>
      <c r="I12" s="154"/>
      <c r="J12" s="154"/>
      <c r="K12" s="154"/>
      <c r="L12" s="154"/>
      <c r="M12" s="154"/>
      <c r="N12" s="155">
        <v>0.58124999999999993</v>
      </c>
      <c r="U12" s="148"/>
      <c r="V12" s="149">
        <f>T4-Q14</f>
        <v>6.25E-2</v>
      </c>
      <c r="W12" s="49"/>
      <c r="X12" s="47"/>
      <c r="Y12" s="49"/>
      <c r="Z12" s="49"/>
      <c r="AE12" s="69"/>
      <c r="AF12"/>
    </row>
    <row r="13" spans="1:42" hidden="1" outlineLevel="1">
      <c r="A13" s="141">
        <v>41554</v>
      </c>
      <c r="B13" s="142" t="s">
        <v>52</v>
      </c>
      <c r="F13" s="146"/>
      <c r="G13" s="146"/>
      <c r="H13" s="146"/>
      <c r="N13" s="155">
        <v>0.58333333333333337</v>
      </c>
      <c r="O13" s="155">
        <v>0.60902777777777783</v>
      </c>
      <c r="P13" s="146"/>
      <c r="U13" s="148"/>
      <c r="V13" s="149"/>
      <c r="W13" s="49"/>
      <c r="X13" s="47"/>
      <c r="Y13" s="49"/>
      <c r="Z13" s="49"/>
      <c r="AE13" s="69"/>
      <c r="AF13"/>
    </row>
    <row r="14" spans="1:42" s="125" customFormat="1" ht="72.599999999999994" hidden="1" outlineLevel="1">
      <c r="A14" s="158">
        <v>41554</v>
      </c>
      <c r="B14" s="159" t="s">
        <v>55</v>
      </c>
      <c r="C14" s="160"/>
      <c r="D14" s="161"/>
      <c r="E14" s="162"/>
      <c r="F14" s="163"/>
      <c r="G14" s="163"/>
      <c r="H14" s="163"/>
      <c r="I14" s="162"/>
      <c r="J14" s="162"/>
      <c r="K14" s="162"/>
      <c r="L14" s="162"/>
      <c r="M14" s="162"/>
      <c r="N14" s="162"/>
      <c r="O14" s="164">
        <v>0.60416666666666663</v>
      </c>
      <c r="P14" s="164"/>
      <c r="Q14" s="164">
        <v>0.64583333333333337</v>
      </c>
      <c r="R14" s="162"/>
      <c r="S14" s="162"/>
      <c r="T14" s="165"/>
      <c r="U14" s="166"/>
      <c r="V14" s="149"/>
      <c r="W14" s="49"/>
      <c r="X14" s="47"/>
      <c r="Y14" s="49"/>
      <c r="Z14" s="49"/>
      <c r="AA14" s="167"/>
      <c r="AB14" s="167"/>
      <c r="AC14" s="167"/>
      <c r="AE14" s="69"/>
      <c r="AF14"/>
      <c r="AG14"/>
      <c r="AH14"/>
      <c r="AI14"/>
      <c r="AJ14"/>
      <c r="AK14"/>
      <c r="AL14"/>
      <c r="AM14"/>
      <c r="AN14"/>
      <c r="AO14"/>
      <c r="AP14"/>
    </row>
    <row r="15" spans="1:42" s="140" customFormat="1" collapsed="1">
      <c r="A15" s="126"/>
      <c r="B15" s="127" t="s">
        <v>56</v>
      </c>
      <c r="C15" s="168"/>
      <c r="D15" s="169"/>
      <c r="E15" s="131"/>
      <c r="F15" s="130"/>
      <c r="G15" s="130"/>
      <c r="H15" s="130"/>
      <c r="I15" s="131"/>
      <c r="J15" s="131"/>
      <c r="K15" s="131"/>
      <c r="L15" s="131"/>
      <c r="M15" s="131"/>
      <c r="N15" s="131"/>
      <c r="O15" s="130"/>
      <c r="P15" s="130"/>
      <c r="Q15" s="130"/>
      <c r="R15" s="131"/>
      <c r="S15" s="131"/>
      <c r="T15" s="132"/>
      <c r="U15" s="133"/>
      <c r="V15" s="134">
        <f>SUM(V11:V14)</f>
        <v>6.25E-2</v>
      </c>
      <c r="W15" s="137">
        <f>V15/AE4</f>
        <v>0.1875</v>
      </c>
      <c r="X15" s="136"/>
      <c r="Y15" s="137"/>
      <c r="Z15" s="137"/>
      <c r="AA15" s="138"/>
      <c r="AB15" s="138"/>
      <c r="AC15" s="138"/>
      <c r="AD15" s="139"/>
      <c r="AE15" s="69"/>
      <c r="AF15"/>
      <c r="AG15"/>
      <c r="AH15"/>
      <c r="AI15"/>
      <c r="AJ15"/>
      <c r="AK15"/>
      <c r="AL15"/>
      <c r="AM15"/>
      <c r="AN15"/>
      <c r="AO15"/>
      <c r="AP15"/>
    </row>
    <row r="16" spans="1:42" hidden="1" outlineLevel="1">
      <c r="A16" s="141">
        <v>41555</v>
      </c>
      <c r="B16" s="151" t="s">
        <v>52</v>
      </c>
      <c r="C16" s="152">
        <v>0.35416666666666669</v>
      </c>
      <c r="D16" s="155">
        <v>0.38611111111111113</v>
      </c>
      <c r="I16" s="146"/>
      <c r="J16" s="146"/>
      <c r="T16" s="170">
        <f>D16-D4</f>
        <v>1.1111111111111127E-2</v>
      </c>
      <c r="U16" s="171">
        <v>0.33333333333333331</v>
      </c>
      <c r="V16" s="149">
        <f>U16-T16-T17</f>
        <v>0.28888888888888886</v>
      </c>
      <c r="W16" s="49"/>
      <c r="X16" s="47"/>
      <c r="Y16" s="49"/>
      <c r="Z16" s="49"/>
      <c r="AE16" s="69"/>
      <c r="AF16"/>
    </row>
    <row r="17" spans="1:42" s="125" customFormat="1" hidden="1" outlineLevel="1">
      <c r="A17" s="158">
        <v>41555</v>
      </c>
      <c r="B17" s="159" t="s">
        <v>52</v>
      </c>
      <c r="C17" s="160"/>
      <c r="D17" s="161"/>
      <c r="E17" s="162"/>
      <c r="F17" s="162"/>
      <c r="G17" s="162"/>
      <c r="H17" s="162"/>
      <c r="I17" s="163"/>
      <c r="J17" s="163"/>
      <c r="K17" s="162"/>
      <c r="L17" s="162"/>
      <c r="M17" s="162"/>
      <c r="N17" s="164">
        <v>0.58333333333333337</v>
      </c>
      <c r="O17" s="172"/>
      <c r="P17" s="164">
        <v>0.6166666666666667</v>
      </c>
      <c r="Q17" s="162"/>
      <c r="R17" s="162"/>
      <c r="S17" s="162"/>
      <c r="T17" s="173">
        <f>P17-N17</f>
        <v>3.3333333333333326E-2</v>
      </c>
      <c r="U17" s="174"/>
      <c r="V17" s="149"/>
      <c r="W17" s="49"/>
      <c r="X17" s="47"/>
      <c r="Y17" s="49"/>
      <c r="Z17" s="49"/>
      <c r="AA17" s="167"/>
      <c r="AB17" s="167"/>
      <c r="AC17" s="167"/>
      <c r="AE17" s="69"/>
      <c r="AF17"/>
      <c r="AG17"/>
      <c r="AH17"/>
      <c r="AI17"/>
      <c r="AJ17"/>
      <c r="AK17"/>
      <c r="AL17"/>
      <c r="AM17"/>
      <c r="AN17"/>
      <c r="AO17"/>
      <c r="AP17"/>
    </row>
    <row r="18" spans="1:42" s="140" customFormat="1" collapsed="1">
      <c r="A18" s="126"/>
      <c r="B18" s="127" t="s">
        <v>57</v>
      </c>
      <c r="C18" s="168"/>
      <c r="D18" s="169"/>
      <c r="E18" s="131"/>
      <c r="F18" s="131"/>
      <c r="G18" s="131"/>
      <c r="H18" s="131"/>
      <c r="I18" s="130"/>
      <c r="J18" s="130"/>
      <c r="K18" s="131"/>
      <c r="L18" s="131"/>
      <c r="M18" s="131"/>
      <c r="N18" s="130"/>
      <c r="O18" s="131"/>
      <c r="P18" s="130"/>
      <c r="Q18" s="131"/>
      <c r="R18" s="131"/>
      <c r="S18" s="131"/>
      <c r="T18" s="132"/>
      <c r="U18" s="133"/>
      <c r="V18" s="134">
        <f>SUM(V16:V17)</f>
        <v>0.28888888888888886</v>
      </c>
      <c r="W18" s="137">
        <f>V18/$AE$4</f>
        <v>0.86666666666666659</v>
      </c>
      <c r="X18" s="136"/>
      <c r="Y18" s="137"/>
      <c r="Z18" s="137"/>
      <c r="AA18" s="138"/>
      <c r="AB18" s="138"/>
      <c r="AC18" s="138"/>
      <c r="AD18" s="139"/>
      <c r="AE18" s="69"/>
      <c r="AF18"/>
      <c r="AG18"/>
      <c r="AH18"/>
      <c r="AI18"/>
      <c r="AJ18"/>
      <c r="AK18"/>
      <c r="AL18"/>
      <c r="AM18"/>
      <c r="AN18"/>
      <c r="AO18"/>
      <c r="AP18"/>
    </row>
    <row r="19" spans="1:42" hidden="1" outlineLevel="1">
      <c r="A19" s="141">
        <v>41556</v>
      </c>
      <c r="B19" s="151" t="s">
        <v>52</v>
      </c>
      <c r="C19" s="143">
        <v>0.35416666666666669</v>
      </c>
      <c r="D19" s="144">
        <v>0.38541666666666669</v>
      </c>
      <c r="L19" s="146"/>
      <c r="M19" s="146"/>
      <c r="T19" s="170">
        <f>D19-D4</f>
        <v>1.0416666666666685E-2</v>
      </c>
      <c r="U19" s="148"/>
      <c r="V19" s="149">
        <f>U16-T19-T20-U21</f>
        <v>0.28611111111111109</v>
      </c>
      <c r="W19" s="49"/>
      <c r="X19" s="47"/>
      <c r="Y19" s="49"/>
      <c r="Z19" s="49"/>
      <c r="AE19" s="69"/>
      <c r="AF19"/>
    </row>
    <row r="20" spans="1:42" hidden="1" outlineLevel="1">
      <c r="A20" s="141">
        <v>41556</v>
      </c>
      <c r="B20" s="151" t="s">
        <v>52</v>
      </c>
      <c r="N20" s="155">
        <v>0.58333333333333337</v>
      </c>
      <c r="O20" s="155">
        <v>0.60902777777777783</v>
      </c>
      <c r="T20" s="170">
        <f>O20-N20</f>
        <v>2.5694444444444464E-2</v>
      </c>
      <c r="U20" s="148"/>
      <c r="V20" s="149"/>
      <c r="W20" s="49"/>
      <c r="X20" s="47"/>
      <c r="Y20" s="49"/>
      <c r="Z20" s="49"/>
      <c r="AE20" s="69"/>
      <c r="AF20"/>
    </row>
    <row r="21" spans="1:42" ht="31.8" hidden="1" outlineLevel="1">
      <c r="A21" s="141">
        <v>41556</v>
      </c>
      <c r="B21" s="151" t="s">
        <v>58</v>
      </c>
      <c r="N21" s="155"/>
      <c r="O21" s="155"/>
      <c r="S21" s="175">
        <v>0.68402777777777779</v>
      </c>
      <c r="T21" s="176">
        <v>0.69513888888888886</v>
      </c>
      <c r="U21" s="177">
        <f>T21-S21</f>
        <v>1.1111111111111072E-2</v>
      </c>
      <c r="V21" s="149"/>
      <c r="W21" s="49"/>
      <c r="X21" s="47"/>
      <c r="Y21" s="49"/>
      <c r="Z21" s="49"/>
      <c r="AE21" s="69"/>
      <c r="AF21"/>
    </row>
    <row r="22" spans="1:42" s="140" customFormat="1" collapsed="1">
      <c r="A22" s="126"/>
      <c r="B22" s="127" t="s">
        <v>59</v>
      </c>
      <c r="C22" s="168"/>
      <c r="D22" s="169"/>
      <c r="E22" s="131"/>
      <c r="F22" s="131"/>
      <c r="G22" s="131"/>
      <c r="H22" s="131"/>
      <c r="I22" s="130"/>
      <c r="J22" s="130"/>
      <c r="K22" s="131"/>
      <c r="L22" s="131"/>
      <c r="M22" s="131"/>
      <c r="N22" s="130"/>
      <c r="O22" s="131"/>
      <c r="P22" s="130"/>
      <c r="Q22" s="131"/>
      <c r="R22" s="131"/>
      <c r="S22" s="131"/>
      <c r="T22" s="132"/>
      <c r="U22" s="133"/>
      <c r="V22" s="134">
        <f>SUM(V19:V20)</f>
        <v>0.28611111111111109</v>
      </c>
      <c r="W22" s="137">
        <f>V22/$AE$4</f>
        <v>0.85833333333333328</v>
      </c>
      <c r="X22" s="136"/>
      <c r="Y22" s="137"/>
      <c r="Z22" s="137"/>
      <c r="AA22" s="138"/>
      <c r="AB22" s="138"/>
      <c r="AC22" s="138"/>
      <c r="AD22" s="139"/>
      <c r="AE22" s="69"/>
      <c r="AF22"/>
      <c r="AG22"/>
      <c r="AH22"/>
      <c r="AI22"/>
      <c r="AJ22"/>
      <c r="AK22"/>
      <c r="AL22"/>
      <c r="AM22"/>
      <c r="AN22"/>
      <c r="AO22"/>
      <c r="AP22"/>
    </row>
    <row r="23" spans="1:42" hidden="1" outlineLevel="1">
      <c r="A23" s="141">
        <v>41557</v>
      </c>
      <c r="B23" s="151" t="s">
        <v>52</v>
      </c>
      <c r="C23" s="143">
        <v>0.35416666666666669</v>
      </c>
      <c r="D23" s="144">
        <v>0.38611111111111113</v>
      </c>
      <c r="T23" s="170">
        <f>D23-D4</f>
        <v>1.1111111111111127E-2</v>
      </c>
      <c r="U23" s="148"/>
      <c r="V23" s="149">
        <f>U16-T23-T24</f>
        <v>0.29027777777777775</v>
      </c>
      <c r="W23" s="49"/>
      <c r="X23" s="47"/>
      <c r="Y23" s="49"/>
      <c r="Z23" s="49"/>
      <c r="AE23" s="69"/>
      <c r="AF23"/>
    </row>
    <row r="24" spans="1:42" hidden="1" outlineLevel="1">
      <c r="B24" s="151" t="s">
        <v>52</v>
      </c>
      <c r="N24" s="155">
        <v>0.58333333333333337</v>
      </c>
      <c r="O24" s="154"/>
      <c r="P24" s="155">
        <v>0.61527777777777781</v>
      </c>
      <c r="T24" s="170">
        <f>P24-N24</f>
        <v>3.1944444444444442E-2</v>
      </c>
      <c r="U24" s="148"/>
      <c r="V24" s="149"/>
      <c r="W24" s="49"/>
      <c r="X24" s="47"/>
      <c r="Y24" s="49"/>
      <c r="Z24" s="49"/>
      <c r="AE24" s="69"/>
      <c r="AF24"/>
    </row>
    <row r="25" spans="1:42" s="140" customFormat="1" collapsed="1">
      <c r="A25" s="126"/>
      <c r="B25" s="127" t="s">
        <v>60</v>
      </c>
      <c r="C25" s="168"/>
      <c r="D25" s="169"/>
      <c r="E25" s="131"/>
      <c r="F25" s="131"/>
      <c r="G25" s="131"/>
      <c r="H25" s="131"/>
      <c r="I25" s="130"/>
      <c r="J25" s="130"/>
      <c r="K25" s="131"/>
      <c r="L25" s="131"/>
      <c r="M25" s="131"/>
      <c r="N25" s="130"/>
      <c r="O25" s="131"/>
      <c r="P25" s="130"/>
      <c r="Q25" s="131"/>
      <c r="R25" s="131"/>
      <c r="S25" s="131"/>
      <c r="T25" s="178"/>
      <c r="U25" s="133"/>
      <c r="V25" s="134">
        <f>SUM(V23:V24)</f>
        <v>0.29027777777777775</v>
      </c>
      <c r="W25" s="137">
        <f>V25/$AE$4</f>
        <v>0.87083333333333324</v>
      </c>
      <c r="X25" s="136"/>
      <c r="Y25" s="137"/>
      <c r="Z25" s="137"/>
      <c r="AA25" s="138"/>
      <c r="AB25" s="138"/>
      <c r="AC25" s="138"/>
      <c r="AD25" s="139"/>
      <c r="AE25" s="69"/>
      <c r="AF25"/>
      <c r="AG25"/>
      <c r="AH25"/>
      <c r="AI25"/>
      <c r="AJ25"/>
      <c r="AK25"/>
      <c r="AL25"/>
      <c r="AM25"/>
      <c r="AN25"/>
      <c r="AO25"/>
      <c r="AP25"/>
    </row>
    <row r="26" spans="1:42" hidden="1" outlineLevel="1">
      <c r="A26" s="141">
        <v>41558</v>
      </c>
      <c r="B26" s="151" t="s">
        <v>52</v>
      </c>
      <c r="C26" s="143">
        <v>0.35416666666666669</v>
      </c>
      <c r="D26" s="144">
        <v>0.37708333333333338</v>
      </c>
      <c r="T26" s="170">
        <v>2.0833333333333333E-3</v>
      </c>
      <c r="U26" s="148"/>
      <c r="V26" s="149">
        <v>0.30208333333333331</v>
      </c>
      <c r="W26" s="49"/>
      <c r="X26" s="47"/>
      <c r="Y26" s="49"/>
      <c r="Z26" s="49"/>
      <c r="AE26" s="69"/>
      <c r="AF26"/>
    </row>
    <row r="27" spans="1:42" hidden="1" outlineLevel="1">
      <c r="B27" s="179" t="s">
        <v>61</v>
      </c>
      <c r="J27" s="180">
        <v>0.5</v>
      </c>
      <c r="K27" s="181"/>
      <c r="L27" s="181"/>
      <c r="M27" s="181"/>
      <c r="N27" s="181"/>
      <c r="O27" s="181"/>
      <c r="P27" s="180">
        <v>0.63055555555555554</v>
      </c>
      <c r="T27" s="145"/>
      <c r="U27" s="148"/>
      <c r="V27" s="149"/>
      <c r="W27" s="182"/>
      <c r="X27" s="47"/>
      <c r="Y27" s="182"/>
      <c r="Z27" s="182"/>
      <c r="AE27" s="69"/>
      <c r="AF27"/>
    </row>
    <row r="28" spans="1:42" hidden="1" outlineLevel="1">
      <c r="B28" s="151" t="s">
        <v>52</v>
      </c>
      <c r="N28" s="155">
        <v>0.58333333333333337</v>
      </c>
      <c r="O28" s="155">
        <v>0.61249999999999993</v>
      </c>
      <c r="T28" s="170">
        <f>O28-N28</f>
        <v>2.9166666666666563E-2</v>
      </c>
      <c r="U28" s="148"/>
      <c r="V28" s="149"/>
      <c r="W28" s="49"/>
      <c r="X28" s="47"/>
      <c r="Y28" s="49"/>
      <c r="Z28" s="49"/>
      <c r="AE28" s="69"/>
      <c r="AF28"/>
    </row>
    <row r="29" spans="1:42" s="140" customFormat="1" collapsed="1">
      <c r="A29" s="126"/>
      <c r="B29" s="127" t="s">
        <v>62</v>
      </c>
      <c r="C29" s="168"/>
      <c r="D29" s="169"/>
      <c r="E29" s="131"/>
      <c r="F29" s="131"/>
      <c r="G29" s="131"/>
      <c r="H29" s="131"/>
      <c r="I29" s="130"/>
      <c r="J29" s="130"/>
      <c r="K29" s="131"/>
      <c r="L29" s="131"/>
      <c r="M29" s="131"/>
      <c r="N29" s="130"/>
      <c r="O29" s="131"/>
      <c r="P29" s="130"/>
      <c r="Q29" s="131"/>
      <c r="R29" s="131"/>
      <c r="S29" s="131"/>
      <c r="T29" s="132"/>
      <c r="U29" s="133"/>
      <c r="V29" s="134">
        <f>SUM(V26:V28)</f>
        <v>0.30208333333333331</v>
      </c>
      <c r="W29" s="137">
        <f>V29/$AE$4</f>
        <v>0.90625</v>
      </c>
      <c r="X29" s="136"/>
      <c r="Y29" s="137"/>
      <c r="Z29" s="137"/>
      <c r="AA29" s="138"/>
      <c r="AB29" s="138"/>
      <c r="AC29" s="138"/>
      <c r="AD29" s="139"/>
      <c r="AE29" s="69"/>
      <c r="AF29"/>
      <c r="AG29"/>
      <c r="AH29"/>
      <c r="AI29"/>
      <c r="AJ29"/>
      <c r="AK29"/>
      <c r="AL29"/>
      <c r="AM29"/>
      <c r="AN29"/>
      <c r="AO29"/>
      <c r="AP29"/>
    </row>
    <row r="30" spans="1:42" ht="26.25" hidden="1" customHeight="1" outlineLevel="1">
      <c r="A30" s="141">
        <v>41561</v>
      </c>
      <c r="B30" s="151" t="s">
        <v>52</v>
      </c>
      <c r="C30" s="143">
        <v>0.35416666666666669</v>
      </c>
      <c r="D30" s="144">
        <v>0.38194444444444442</v>
      </c>
      <c r="U30" s="148"/>
      <c r="V30" s="149"/>
      <c r="W30" s="49"/>
      <c r="X30" s="47"/>
      <c r="Y30" s="49"/>
      <c r="Z30" s="49"/>
      <c r="AE30" s="69"/>
      <c r="AF30"/>
    </row>
    <row r="31" spans="1:42" ht="26.25" hidden="1" customHeight="1" outlineLevel="1">
      <c r="B31" s="151" t="s">
        <v>63</v>
      </c>
      <c r="D31" s="183">
        <v>0.375</v>
      </c>
      <c r="E31" s="184"/>
      <c r="F31" s="184"/>
      <c r="G31" s="184"/>
      <c r="H31" s="184"/>
      <c r="I31" s="184"/>
      <c r="J31" s="184"/>
      <c r="K31" s="175"/>
      <c r="L31" s="154"/>
      <c r="M31" s="155"/>
      <c r="N31" s="155"/>
      <c r="O31" s="154"/>
      <c r="P31" s="154"/>
      <c r="Q31" s="154"/>
      <c r="R31" s="155"/>
      <c r="S31" s="154"/>
      <c r="T31" s="185"/>
      <c r="U31" s="148"/>
      <c r="V31" s="149"/>
      <c r="W31" s="49"/>
      <c r="X31" s="47"/>
      <c r="Y31" s="49"/>
      <c r="Z31" s="49"/>
      <c r="AE31" s="69"/>
      <c r="AF31"/>
    </row>
    <row r="32" spans="1:42" ht="26.25" hidden="1" customHeight="1" outlineLevel="1">
      <c r="B32" s="151" t="s">
        <v>64</v>
      </c>
      <c r="D32" s="183">
        <v>0.375</v>
      </c>
      <c r="E32" s="184"/>
      <c r="F32" s="184"/>
      <c r="G32" s="184"/>
      <c r="H32" s="184"/>
      <c r="I32" s="184"/>
      <c r="J32" s="184"/>
      <c r="K32" s="175"/>
      <c r="L32" s="154"/>
      <c r="M32" s="155"/>
      <c r="N32" s="155"/>
      <c r="O32" s="154"/>
      <c r="P32" s="154"/>
      <c r="Q32" s="154"/>
      <c r="R32" s="154"/>
      <c r="S32" s="154"/>
      <c r="T32" s="186">
        <v>0.70972222222222225</v>
      </c>
      <c r="U32" s="148"/>
      <c r="V32" s="149"/>
      <c r="W32" s="49"/>
      <c r="X32" s="47"/>
      <c r="Y32" s="49"/>
      <c r="Z32" s="49"/>
      <c r="AE32" s="69"/>
      <c r="AF32"/>
    </row>
    <row r="33" spans="1:42" ht="26.25" hidden="1" customHeight="1" outlineLevel="1">
      <c r="B33" s="151" t="s">
        <v>52</v>
      </c>
      <c r="N33" s="155">
        <v>0.58333333333333337</v>
      </c>
      <c r="O33" s="154"/>
      <c r="P33" s="155">
        <v>0.61736111111111114</v>
      </c>
      <c r="U33" s="148"/>
      <c r="V33" s="149"/>
      <c r="W33" s="49"/>
      <c r="X33" s="47"/>
      <c r="Y33" s="49"/>
      <c r="Z33" s="49"/>
      <c r="AE33" s="69"/>
      <c r="AF33"/>
    </row>
    <row r="34" spans="1:42" ht="26.25" hidden="1" customHeight="1" outlineLevel="1">
      <c r="B34" s="151" t="s">
        <v>65</v>
      </c>
      <c r="Q34" s="155">
        <v>0.63888888888888895</v>
      </c>
      <c r="R34" s="155">
        <v>0.66666666666666663</v>
      </c>
      <c r="U34" s="148"/>
      <c r="V34" s="149">
        <v>0</v>
      </c>
      <c r="W34" s="49"/>
      <c r="X34" s="47"/>
      <c r="Y34" s="49"/>
      <c r="Z34" s="49"/>
      <c r="AE34" s="69"/>
      <c r="AF34"/>
    </row>
    <row r="35" spans="1:42" ht="26.25" hidden="1" customHeight="1" outlineLevel="1">
      <c r="B35" s="151" t="s">
        <v>66</v>
      </c>
      <c r="Q35" s="155"/>
      <c r="R35" s="155"/>
      <c r="T35" s="186">
        <v>0.7006944444444444</v>
      </c>
      <c r="U35" s="148"/>
      <c r="V35" s="149"/>
      <c r="W35" s="49"/>
      <c r="X35" s="47"/>
      <c r="Y35" s="49"/>
      <c r="Z35" s="49"/>
      <c r="AE35" s="69"/>
      <c r="AF35"/>
    </row>
    <row r="36" spans="1:42" s="140" customFormat="1" collapsed="1">
      <c r="A36" s="126"/>
      <c r="B36" s="127" t="s">
        <v>67</v>
      </c>
      <c r="C36" s="168"/>
      <c r="D36" s="169"/>
      <c r="E36" s="131"/>
      <c r="F36" s="131"/>
      <c r="G36" s="131"/>
      <c r="H36" s="131"/>
      <c r="I36" s="130"/>
      <c r="J36" s="130"/>
      <c r="K36" s="131"/>
      <c r="L36" s="131"/>
      <c r="M36" s="131"/>
      <c r="N36" s="130"/>
      <c r="O36" s="131"/>
      <c r="P36" s="130"/>
      <c r="Q36" s="131"/>
      <c r="R36" s="131"/>
      <c r="S36" s="131"/>
      <c r="T36" s="132"/>
      <c r="U36" s="133"/>
      <c r="V36" s="134">
        <f>SUM(V32:V34)</f>
        <v>0</v>
      </c>
      <c r="W36" s="137">
        <f>V36/$AE$4</f>
        <v>0</v>
      </c>
      <c r="X36" s="136"/>
      <c r="Y36" s="137"/>
      <c r="Z36" s="137"/>
      <c r="AA36" s="138"/>
      <c r="AB36" s="138"/>
      <c r="AC36" s="138"/>
      <c r="AD36" s="139"/>
      <c r="AE36" s="69"/>
      <c r="AF36"/>
      <c r="AG36"/>
      <c r="AH36"/>
      <c r="AI36"/>
      <c r="AJ36"/>
      <c r="AK36"/>
      <c r="AL36"/>
      <c r="AM36"/>
      <c r="AN36"/>
      <c r="AO36"/>
      <c r="AP36"/>
    </row>
    <row r="37" spans="1:42" hidden="1" outlineLevel="1">
      <c r="A37" s="141">
        <v>41562</v>
      </c>
      <c r="B37" s="151" t="s">
        <v>52</v>
      </c>
      <c r="C37" s="187">
        <v>0.35416666666666669</v>
      </c>
      <c r="D37" s="188"/>
      <c r="E37" s="189">
        <v>0.38819444444444445</v>
      </c>
      <c r="T37" s="170">
        <f>E37-D4</f>
        <v>1.3194444444444453E-2</v>
      </c>
      <c r="U37" s="148"/>
      <c r="V37" s="149">
        <f>AE4-T37-T38</f>
        <v>0.29027777777777775</v>
      </c>
      <c r="W37" s="49"/>
      <c r="X37" s="47"/>
      <c r="Y37" s="49"/>
      <c r="Z37" s="49"/>
      <c r="AE37" s="69"/>
      <c r="AF37"/>
    </row>
    <row r="38" spans="1:42" hidden="1" outlineLevel="1">
      <c r="B38" s="151" t="s">
        <v>52</v>
      </c>
      <c r="N38" s="189">
        <v>0.58333333333333337</v>
      </c>
      <c r="O38" s="189">
        <v>0.61319444444444449</v>
      </c>
      <c r="T38" s="170">
        <f>O38-N38</f>
        <v>2.9861111111111116E-2</v>
      </c>
      <c r="U38" s="148"/>
      <c r="V38" s="149"/>
      <c r="W38" s="49"/>
      <c r="X38" s="47"/>
      <c r="Y38" s="49"/>
      <c r="Z38" s="49"/>
      <c r="AE38" s="69"/>
      <c r="AF38"/>
    </row>
    <row r="39" spans="1:42" s="140" customFormat="1" collapsed="1">
      <c r="A39" s="126"/>
      <c r="B39" s="127" t="s">
        <v>68</v>
      </c>
      <c r="C39" s="168"/>
      <c r="D39" s="169"/>
      <c r="E39" s="131"/>
      <c r="F39" s="131"/>
      <c r="G39" s="131"/>
      <c r="H39" s="131"/>
      <c r="I39" s="130"/>
      <c r="J39" s="130"/>
      <c r="K39" s="131"/>
      <c r="L39" s="131"/>
      <c r="M39" s="131"/>
      <c r="N39" s="130"/>
      <c r="O39" s="131"/>
      <c r="P39" s="130"/>
      <c r="Q39" s="131"/>
      <c r="R39" s="131"/>
      <c r="S39" s="131"/>
      <c r="T39" s="132"/>
      <c r="U39" s="133"/>
      <c r="V39" s="134">
        <f>SUM(V35:V37)</f>
        <v>0.29027777777777775</v>
      </c>
      <c r="W39" s="137">
        <f>V39/$AE$4</f>
        <v>0.87083333333333324</v>
      </c>
      <c r="X39" s="136"/>
      <c r="Y39" s="137"/>
      <c r="Z39" s="137"/>
      <c r="AA39" s="138"/>
      <c r="AB39" s="138"/>
      <c r="AC39" s="138"/>
      <c r="AD39" s="139"/>
      <c r="AE39" s="69"/>
      <c r="AF39"/>
      <c r="AG39"/>
      <c r="AH39"/>
      <c r="AI39"/>
      <c r="AJ39"/>
      <c r="AK39"/>
      <c r="AL39"/>
      <c r="AM39"/>
      <c r="AN39"/>
      <c r="AO39"/>
      <c r="AP39"/>
    </row>
    <row r="40" spans="1:42" hidden="1" outlineLevel="1">
      <c r="A40" s="141">
        <v>41563</v>
      </c>
      <c r="B40" s="151" t="s">
        <v>52</v>
      </c>
      <c r="C40" s="187">
        <v>0.35416666666666669</v>
      </c>
      <c r="D40" s="190"/>
      <c r="E40" s="189">
        <v>0.39583333333333331</v>
      </c>
      <c r="T40" s="170">
        <f>E40-D4</f>
        <v>2.0833333333333315E-2</v>
      </c>
      <c r="U40" s="148"/>
      <c r="V40" s="149">
        <f>AE4-T40-T41</f>
        <v>0.29097222222222219</v>
      </c>
      <c r="W40" s="49"/>
      <c r="X40" s="47"/>
      <c r="Y40" s="49"/>
      <c r="Z40" s="49"/>
      <c r="AE40" s="69"/>
      <c r="AF40"/>
    </row>
    <row r="41" spans="1:42" hidden="1" outlineLevel="1">
      <c r="B41" s="151" t="s">
        <v>52</v>
      </c>
      <c r="N41" s="155">
        <v>0.58333333333333337</v>
      </c>
      <c r="O41" s="155">
        <v>0.60486111111111118</v>
      </c>
      <c r="T41" s="170">
        <f>O41-N41</f>
        <v>2.1527777777777812E-2</v>
      </c>
      <c r="U41" s="148"/>
      <c r="V41" s="149"/>
      <c r="W41" s="49"/>
      <c r="X41" s="47"/>
      <c r="Y41" s="49"/>
      <c r="Z41" s="49"/>
      <c r="AE41" s="69"/>
      <c r="AF41"/>
    </row>
    <row r="42" spans="1:42" s="140" customFormat="1" collapsed="1">
      <c r="A42" s="126"/>
      <c r="B42" s="127" t="s">
        <v>69</v>
      </c>
      <c r="C42" s="168"/>
      <c r="D42" s="169"/>
      <c r="E42" s="131"/>
      <c r="F42" s="131"/>
      <c r="G42" s="131"/>
      <c r="H42" s="131"/>
      <c r="I42" s="130"/>
      <c r="J42" s="130"/>
      <c r="K42" s="131"/>
      <c r="L42" s="131"/>
      <c r="M42" s="131"/>
      <c r="N42" s="130"/>
      <c r="O42" s="131"/>
      <c r="P42" s="130"/>
      <c r="Q42" s="131"/>
      <c r="R42" s="131"/>
      <c r="S42" s="131"/>
      <c r="T42" s="132"/>
      <c r="U42" s="133"/>
      <c r="V42" s="134">
        <f>SUM(V40:V41)</f>
        <v>0.29097222222222219</v>
      </c>
      <c r="W42" s="137">
        <f>V42/$AE$4</f>
        <v>0.87291666666666656</v>
      </c>
      <c r="X42" s="136"/>
      <c r="Y42" s="137"/>
      <c r="Z42" s="137"/>
      <c r="AA42" s="138"/>
      <c r="AB42" s="138"/>
      <c r="AC42" s="138"/>
      <c r="AD42" s="139"/>
      <c r="AE42" s="69"/>
      <c r="AF42"/>
      <c r="AG42"/>
      <c r="AH42"/>
      <c r="AI42"/>
      <c r="AJ42"/>
      <c r="AK42"/>
      <c r="AL42"/>
      <c r="AM42"/>
      <c r="AN42"/>
      <c r="AO42"/>
      <c r="AP42"/>
    </row>
    <row r="43" spans="1:42" hidden="1" outlineLevel="1">
      <c r="A43" s="141">
        <v>41564</v>
      </c>
      <c r="B43" s="151" t="s">
        <v>52</v>
      </c>
      <c r="C43" s="143">
        <v>0.35416666666666669</v>
      </c>
      <c r="D43" s="144">
        <v>0.38611111111111113</v>
      </c>
      <c r="O43" s="146"/>
      <c r="T43" s="170">
        <f>D43-D4</f>
        <v>1.1111111111111127E-2</v>
      </c>
      <c r="U43" s="148"/>
      <c r="V43" s="149">
        <f>AE4-T43-T44</f>
        <v>0.28680555555555554</v>
      </c>
      <c r="W43" s="49"/>
      <c r="X43" s="47"/>
      <c r="Y43" s="49"/>
      <c r="Z43" s="49"/>
      <c r="AE43" s="69"/>
      <c r="AF43"/>
    </row>
    <row r="44" spans="1:42" hidden="1" outlineLevel="1">
      <c r="B44" s="151" t="s">
        <v>52</v>
      </c>
      <c r="N44" s="155">
        <v>0.58333333333333337</v>
      </c>
      <c r="O44" s="154"/>
      <c r="P44" s="155">
        <v>0.61875000000000002</v>
      </c>
      <c r="T44" s="170">
        <f>P44-N44</f>
        <v>3.5416666666666652E-2</v>
      </c>
      <c r="U44" s="148"/>
      <c r="V44" s="149"/>
      <c r="W44" s="49"/>
      <c r="X44" s="47"/>
      <c r="Y44" s="49"/>
      <c r="Z44" s="49"/>
      <c r="AE44" s="69"/>
      <c r="AF44"/>
    </row>
    <row r="45" spans="1:42" s="140" customFormat="1" collapsed="1">
      <c r="A45" s="126"/>
      <c r="B45" s="127" t="s">
        <v>70</v>
      </c>
      <c r="C45" s="168"/>
      <c r="D45" s="169"/>
      <c r="E45" s="131"/>
      <c r="F45" s="131"/>
      <c r="G45" s="131"/>
      <c r="H45" s="131"/>
      <c r="I45" s="130"/>
      <c r="J45" s="130"/>
      <c r="K45" s="131"/>
      <c r="L45" s="131"/>
      <c r="M45" s="131"/>
      <c r="N45" s="130"/>
      <c r="O45" s="131"/>
      <c r="P45" s="130"/>
      <c r="Q45" s="131"/>
      <c r="R45" s="131"/>
      <c r="S45" s="131"/>
      <c r="T45" s="178"/>
      <c r="U45" s="133"/>
      <c r="V45" s="134">
        <f>SUM(V43:V44)</f>
        <v>0.28680555555555554</v>
      </c>
      <c r="W45" s="137">
        <f>V45/$AE$4</f>
        <v>0.86041666666666661</v>
      </c>
      <c r="X45" s="136"/>
      <c r="Y45" s="137"/>
      <c r="Z45" s="137"/>
      <c r="AA45" s="138"/>
      <c r="AB45" s="138"/>
      <c r="AC45" s="138"/>
      <c r="AD45" s="139"/>
      <c r="AE45" s="69"/>
      <c r="AF45"/>
      <c r="AG45"/>
      <c r="AH45"/>
      <c r="AI45"/>
      <c r="AJ45"/>
      <c r="AK45"/>
      <c r="AL45"/>
      <c r="AM45"/>
      <c r="AN45"/>
      <c r="AO45"/>
      <c r="AP45"/>
    </row>
    <row r="46" spans="1:42" hidden="1" outlineLevel="1">
      <c r="A46" s="141">
        <v>41565</v>
      </c>
      <c r="B46" s="151" t="s">
        <v>52</v>
      </c>
      <c r="C46" s="143">
        <v>0.35416666666666669</v>
      </c>
      <c r="D46" s="144">
        <v>0.3979166666666667</v>
      </c>
      <c r="T46" s="170">
        <f>D46-D4</f>
        <v>2.2916666666666696E-2</v>
      </c>
      <c r="U46" s="148"/>
      <c r="V46" s="149">
        <f>AE4-T46-T47</f>
        <v>0.2805555555555555</v>
      </c>
      <c r="W46" s="49"/>
      <c r="X46" s="47"/>
      <c r="Y46" s="49"/>
      <c r="Z46" s="49"/>
      <c r="AE46" s="69"/>
      <c r="AF46"/>
    </row>
    <row r="47" spans="1:42" hidden="1" outlineLevel="1">
      <c r="B47" s="151" t="s">
        <v>52</v>
      </c>
      <c r="N47" s="155">
        <v>0.58333333333333337</v>
      </c>
      <c r="O47" s="155">
        <v>0.61319444444444449</v>
      </c>
      <c r="T47" s="170">
        <f>O47-N47</f>
        <v>2.9861111111111116E-2</v>
      </c>
      <c r="U47" s="148"/>
      <c r="V47" s="149"/>
      <c r="W47" s="49"/>
      <c r="X47" s="47"/>
      <c r="Y47" s="49"/>
      <c r="Z47" s="49"/>
      <c r="AE47" s="69"/>
      <c r="AF47"/>
    </row>
    <row r="48" spans="1:42" s="140" customFormat="1" collapsed="1">
      <c r="A48" s="126"/>
      <c r="B48" s="127" t="s">
        <v>71</v>
      </c>
      <c r="C48" s="168"/>
      <c r="D48" s="169"/>
      <c r="E48" s="131"/>
      <c r="F48" s="131"/>
      <c r="G48" s="131"/>
      <c r="H48" s="131"/>
      <c r="I48" s="130"/>
      <c r="J48" s="130"/>
      <c r="K48" s="131"/>
      <c r="L48" s="131"/>
      <c r="M48" s="131"/>
      <c r="N48" s="130"/>
      <c r="O48" s="131"/>
      <c r="P48" s="130"/>
      <c r="Q48" s="131"/>
      <c r="R48" s="131"/>
      <c r="S48" s="131"/>
      <c r="T48" s="178"/>
      <c r="U48" s="133"/>
      <c r="V48" s="134">
        <f>SUM(V46:V47)</f>
        <v>0.2805555555555555</v>
      </c>
      <c r="W48" s="137">
        <f>V48/$AE$4</f>
        <v>0.84166666666666656</v>
      </c>
      <c r="X48" s="136"/>
      <c r="Y48" s="137"/>
      <c r="Z48" s="137"/>
      <c r="AA48" s="138"/>
      <c r="AB48" s="138"/>
      <c r="AC48" s="138"/>
      <c r="AD48" s="139"/>
      <c r="AE48" s="69"/>
      <c r="AF48"/>
      <c r="AG48"/>
      <c r="AH48"/>
      <c r="AI48"/>
      <c r="AJ48"/>
      <c r="AK48"/>
      <c r="AL48"/>
      <c r="AM48"/>
      <c r="AN48"/>
      <c r="AO48"/>
      <c r="AP48"/>
    </row>
    <row r="49" spans="1:42" hidden="1" outlineLevel="1">
      <c r="A49" s="141">
        <v>41568</v>
      </c>
      <c r="B49" s="151" t="s">
        <v>52</v>
      </c>
      <c r="C49" s="143">
        <v>0.35416666666666669</v>
      </c>
      <c r="D49" s="153"/>
      <c r="E49" s="155">
        <v>0.3888888888888889</v>
      </c>
      <c r="T49" s="170">
        <f>K50-E49</f>
        <v>0.12708333333333327</v>
      </c>
      <c r="U49" s="148"/>
      <c r="V49" s="149"/>
      <c r="W49" s="49"/>
      <c r="X49" s="47"/>
      <c r="Y49" s="49"/>
      <c r="Z49" s="49"/>
      <c r="AE49" s="69"/>
      <c r="AF49"/>
    </row>
    <row r="50" spans="1:42" ht="103.2" hidden="1" outlineLevel="1">
      <c r="B50" s="191" t="s">
        <v>72</v>
      </c>
      <c r="K50" s="155">
        <v>0.51597222222222217</v>
      </c>
      <c r="L50" s="154"/>
      <c r="M50" s="154"/>
      <c r="N50" s="155">
        <v>0.59027777777777779</v>
      </c>
      <c r="T50" s="170">
        <f>T4-O51</f>
        <v>0.10347222222222219</v>
      </c>
      <c r="U50" s="148"/>
      <c r="V50" s="149">
        <f>T49+T50</f>
        <v>0.23055555555555546</v>
      </c>
      <c r="W50" s="49"/>
      <c r="X50" s="47"/>
      <c r="Y50" s="49"/>
      <c r="Z50" s="49"/>
      <c r="AE50" s="69"/>
      <c r="AF50"/>
    </row>
    <row r="51" spans="1:42" hidden="1" outlineLevel="1">
      <c r="B51" s="151" t="s">
        <v>52</v>
      </c>
      <c r="N51" s="155">
        <v>0.58333333333333337</v>
      </c>
      <c r="O51" s="155">
        <v>0.60486111111111118</v>
      </c>
      <c r="U51" s="148"/>
      <c r="V51" s="149"/>
      <c r="W51" s="49"/>
      <c r="X51" s="47"/>
      <c r="Y51" s="49"/>
      <c r="Z51" s="49"/>
      <c r="AE51" s="69"/>
      <c r="AF51"/>
    </row>
    <row r="52" spans="1:42" s="140" customFormat="1" collapsed="1">
      <c r="A52" s="126"/>
      <c r="B52" s="127" t="s">
        <v>73</v>
      </c>
      <c r="C52" s="168"/>
      <c r="D52" s="169"/>
      <c r="E52" s="131"/>
      <c r="F52" s="131"/>
      <c r="G52" s="131"/>
      <c r="H52" s="131"/>
      <c r="I52" s="130"/>
      <c r="J52" s="130"/>
      <c r="K52" s="131"/>
      <c r="L52" s="131"/>
      <c r="M52" s="131"/>
      <c r="N52" s="130"/>
      <c r="O52" s="131"/>
      <c r="P52" s="130"/>
      <c r="Q52" s="131"/>
      <c r="R52" s="131"/>
      <c r="S52" s="131"/>
      <c r="T52" s="132"/>
      <c r="U52" s="133"/>
      <c r="V52" s="134">
        <f>SUM(V50:V51)</f>
        <v>0.23055555555555546</v>
      </c>
      <c r="W52" s="137">
        <f>V52/$AE$4</f>
        <v>0.69166666666666643</v>
      </c>
      <c r="X52" s="136"/>
      <c r="Y52" s="137"/>
      <c r="Z52" s="137"/>
      <c r="AA52" s="138"/>
      <c r="AB52" s="138"/>
      <c r="AC52" s="138"/>
      <c r="AD52" s="139"/>
      <c r="AE52" s="69"/>
      <c r="AF52"/>
      <c r="AG52"/>
      <c r="AH52"/>
      <c r="AI52"/>
      <c r="AJ52"/>
      <c r="AK52"/>
      <c r="AL52"/>
      <c r="AM52"/>
      <c r="AN52"/>
      <c r="AO52"/>
      <c r="AP52"/>
    </row>
    <row r="53" spans="1:42" hidden="1" outlineLevel="1">
      <c r="A53" s="141">
        <v>41569</v>
      </c>
      <c r="B53" s="151" t="s">
        <v>52</v>
      </c>
      <c r="C53" s="143">
        <v>0.35416666666666669</v>
      </c>
      <c r="D53" s="144">
        <v>0.37847222222222227</v>
      </c>
      <c r="U53" s="148"/>
      <c r="V53" s="149"/>
      <c r="W53" s="49"/>
      <c r="X53" s="47"/>
      <c r="Y53" s="49"/>
      <c r="Z53" s="49"/>
      <c r="AE53" s="69"/>
      <c r="AF53"/>
    </row>
    <row r="54" spans="1:42" hidden="1" outlineLevel="1">
      <c r="B54" s="151" t="s">
        <v>52</v>
      </c>
      <c r="N54" s="146">
        <v>0.58333333333333337</v>
      </c>
      <c r="O54" s="146">
        <v>0.60763888888888895</v>
      </c>
      <c r="U54" s="148"/>
      <c r="V54" s="149">
        <v>0.30555555555555552</v>
      </c>
      <c r="W54" s="49"/>
      <c r="X54" s="47"/>
      <c r="Y54" s="49"/>
      <c r="Z54" s="49"/>
      <c r="AE54" s="69"/>
      <c r="AF54"/>
    </row>
    <row r="55" spans="1:42" s="140" customFormat="1" collapsed="1">
      <c r="A55" s="126"/>
      <c r="B55" s="127" t="s">
        <v>74</v>
      </c>
      <c r="C55" s="168"/>
      <c r="D55" s="169"/>
      <c r="E55" s="131"/>
      <c r="F55" s="131"/>
      <c r="G55" s="131"/>
      <c r="H55" s="131"/>
      <c r="I55" s="130"/>
      <c r="J55" s="130"/>
      <c r="K55" s="131"/>
      <c r="L55" s="131"/>
      <c r="M55" s="131"/>
      <c r="N55" s="130"/>
      <c r="O55" s="131"/>
      <c r="P55" s="130"/>
      <c r="Q55" s="131"/>
      <c r="R55" s="131"/>
      <c r="S55" s="131"/>
      <c r="T55" s="132"/>
      <c r="U55" s="133"/>
      <c r="V55" s="134">
        <f>SUM(V53:V54)</f>
        <v>0.30555555555555552</v>
      </c>
      <c r="W55" s="137">
        <f>V55/$AE$4</f>
        <v>0.91666666666666663</v>
      </c>
      <c r="X55" s="136"/>
      <c r="Y55" s="137"/>
      <c r="Z55" s="137"/>
      <c r="AA55" s="138"/>
      <c r="AB55" s="138"/>
      <c r="AC55" s="138"/>
      <c r="AD55" s="139"/>
      <c r="AE55" s="69"/>
      <c r="AF55"/>
      <c r="AG55"/>
      <c r="AH55"/>
      <c r="AI55"/>
      <c r="AJ55"/>
      <c r="AK55"/>
      <c r="AL55"/>
      <c r="AM55"/>
      <c r="AN55"/>
      <c r="AO55"/>
      <c r="AP55"/>
    </row>
    <row r="56" spans="1:42" hidden="1" outlineLevel="1">
      <c r="A56" s="141">
        <v>41570</v>
      </c>
      <c r="B56" s="192" t="s">
        <v>52</v>
      </c>
      <c r="C56" s="143">
        <v>0.35416666666666669</v>
      </c>
      <c r="D56" s="144">
        <v>0.38125000000000003</v>
      </c>
      <c r="T56" s="193"/>
      <c r="U56" s="148"/>
      <c r="V56" s="149">
        <f>G57-D56</f>
        <v>6.458333333333327E-2</v>
      </c>
      <c r="W56" s="49"/>
      <c r="X56" s="47"/>
      <c r="Y56" s="49"/>
      <c r="Z56" s="49"/>
      <c r="AE56" s="69"/>
      <c r="AF56"/>
    </row>
    <row r="57" spans="1:42" ht="93" hidden="1" outlineLevel="1">
      <c r="B57" s="151" t="s">
        <v>75</v>
      </c>
      <c r="G57" s="155">
        <v>0.4458333333333333</v>
      </c>
      <c r="H57" s="154"/>
      <c r="I57" s="154"/>
      <c r="J57" s="155"/>
      <c r="K57" s="154"/>
      <c r="L57" s="154"/>
      <c r="M57" s="154"/>
      <c r="N57" s="155">
        <v>0.58333333333333337</v>
      </c>
      <c r="T57" s="193"/>
      <c r="U57" s="148"/>
      <c r="V57" s="149">
        <f>T4-O58</f>
        <v>9.6527777777777768E-2</v>
      </c>
      <c r="W57" s="49"/>
      <c r="X57" s="47"/>
      <c r="Y57" s="49"/>
      <c r="Z57" s="49"/>
      <c r="AE57" s="69"/>
      <c r="AF57"/>
    </row>
    <row r="58" spans="1:42" hidden="1" outlineLevel="1">
      <c r="B58" s="192" t="s">
        <v>52</v>
      </c>
      <c r="N58" s="155">
        <v>0.58333333333333337</v>
      </c>
      <c r="O58" s="155">
        <v>0.6118055555555556</v>
      </c>
      <c r="U58" s="148"/>
      <c r="V58" s="149"/>
      <c r="W58" s="49"/>
      <c r="X58" s="47"/>
      <c r="Y58" s="49"/>
      <c r="Z58" s="49"/>
      <c r="AE58" s="69"/>
      <c r="AF58"/>
    </row>
    <row r="59" spans="1:42" s="140" customFormat="1" collapsed="1">
      <c r="A59" s="126"/>
      <c r="B59" s="127" t="s">
        <v>76</v>
      </c>
      <c r="C59" s="168"/>
      <c r="D59" s="169"/>
      <c r="E59" s="131"/>
      <c r="F59" s="131"/>
      <c r="G59" s="131"/>
      <c r="H59" s="131"/>
      <c r="I59" s="130"/>
      <c r="J59" s="130"/>
      <c r="K59" s="131"/>
      <c r="L59" s="131"/>
      <c r="M59" s="131"/>
      <c r="N59" s="130"/>
      <c r="O59" s="131"/>
      <c r="P59" s="130"/>
      <c r="Q59" s="131"/>
      <c r="R59" s="131"/>
      <c r="S59" s="131"/>
      <c r="T59" s="132"/>
      <c r="U59" s="133"/>
      <c r="V59" s="134">
        <f>SUM(V57:V58)</f>
        <v>9.6527777777777768E-2</v>
      </c>
      <c r="W59" s="137">
        <f>V59/$AE$4</f>
        <v>0.2895833333333333</v>
      </c>
      <c r="X59" s="136"/>
      <c r="Y59" s="137"/>
      <c r="Z59" s="137"/>
      <c r="AA59" s="138"/>
      <c r="AB59" s="138"/>
      <c r="AC59" s="138"/>
      <c r="AD59" s="139"/>
      <c r="AE59" s="69"/>
      <c r="AF59"/>
      <c r="AG59"/>
      <c r="AH59"/>
      <c r="AI59"/>
      <c r="AJ59"/>
      <c r="AK59"/>
      <c r="AL59"/>
      <c r="AM59"/>
      <c r="AN59"/>
      <c r="AO59"/>
      <c r="AP59"/>
    </row>
    <row r="60" spans="1:42" hidden="1" outlineLevel="1">
      <c r="A60" s="141">
        <v>41571</v>
      </c>
      <c r="B60" s="192" t="s">
        <v>52</v>
      </c>
      <c r="C60" s="143">
        <v>0.35416666666666669</v>
      </c>
      <c r="D60" s="144">
        <v>0.3840277777777778</v>
      </c>
      <c r="U60" s="148"/>
      <c r="V60" s="149">
        <f>K61-D60</f>
        <v>0.13055555555555548</v>
      </c>
      <c r="W60" s="49"/>
      <c r="X60" s="47"/>
      <c r="Y60" s="49"/>
      <c r="Z60" s="49"/>
      <c r="AE60" s="69"/>
      <c r="AF60"/>
    </row>
    <row r="61" spans="1:42" ht="72.599999999999994" hidden="1" outlineLevel="1">
      <c r="A61" s="141"/>
      <c r="B61" s="142" t="s">
        <v>77</v>
      </c>
      <c r="C61" s="194"/>
      <c r="D61" s="195"/>
      <c r="K61" s="180">
        <v>0.51458333333333328</v>
      </c>
      <c r="L61" s="181"/>
      <c r="M61" s="181"/>
      <c r="N61" s="180">
        <v>0.5756944444444444</v>
      </c>
      <c r="U61" s="148"/>
      <c r="V61" s="149"/>
      <c r="W61" s="49"/>
      <c r="X61" s="47"/>
      <c r="Y61" s="49"/>
      <c r="Z61" s="49"/>
      <c r="AE61" s="69"/>
      <c r="AF61"/>
    </row>
    <row r="62" spans="1:42" ht="52.2" hidden="1" outlineLevel="1">
      <c r="B62" s="196" t="s">
        <v>78</v>
      </c>
      <c r="M62" s="155">
        <v>0.57291666666666663</v>
      </c>
      <c r="N62" s="154"/>
      <c r="O62" s="154"/>
      <c r="P62" s="154"/>
      <c r="Q62" s="154"/>
      <c r="R62" s="154"/>
      <c r="S62" s="154"/>
      <c r="T62" s="185"/>
      <c r="U62" s="148"/>
      <c r="V62" s="149"/>
      <c r="W62" s="49"/>
      <c r="X62" s="47"/>
      <c r="Y62" s="49"/>
      <c r="Z62" s="49"/>
      <c r="AE62" s="69"/>
      <c r="AF62"/>
    </row>
    <row r="63" spans="1:42" hidden="1" outlineLevel="1">
      <c r="B63" s="192" t="s">
        <v>52</v>
      </c>
      <c r="N63" s="155">
        <v>0.58333333333333337</v>
      </c>
      <c r="O63" s="155">
        <v>0.60555555555555551</v>
      </c>
      <c r="U63" s="148"/>
      <c r="V63" s="149"/>
      <c r="W63" s="49"/>
      <c r="X63" s="47"/>
      <c r="Y63" s="49"/>
      <c r="Z63" s="49"/>
      <c r="AE63" s="69"/>
      <c r="AF63"/>
    </row>
    <row r="64" spans="1:42" s="140" customFormat="1" collapsed="1">
      <c r="A64" s="126"/>
      <c r="B64" s="127" t="s">
        <v>79</v>
      </c>
      <c r="C64" s="168"/>
      <c r="D64" s="169"/>
      <c r="E64" s="131"/>
      <c r="F64" s="131"/>
      <c r="G64" s="131"/>
      <c r="H64" s="131"/>
      <c r="I64" s="130"/>
      <c r="J64" s="130"/>
      <c r="K64" s="131"/>
      <c r="L64" s="131"/>
      <c r="M64" s="131"/>
      <c r="N64" s="130"/>
      <c r="O64" s="131"/>
      <c r="P64" s="130"/>
      <c r="Q64" s="131"/>
      <c r="R64" s="131"/>
      <c r="S64" s="131"/>
      <c r="T64" s="132"/>
      <c r="U64" s="133"/>
      <c r="V64" s="134">
        <f>SUM(V60:V63)</f>
        <v>0.13055555555555548</v>
      </c>
      <c r="W64" s="137">
        <f>V64/$AE$4</f>
        <v>0.39166666666666644</v>
      </c>
      <c r="X64" s="136"/>
      <c r="Y64" s="137"/>
      <c r="Z64" s="137"/>
      <c r="AA64" s="138"/>
      <c r="AB64" s="138"/>
      <c r="AC64" s="138"/>
      <c r="AD64" s="139"/>
      <c r="AE64" s="69"/>
      <c r="AF64"/>
      <c r="AG64"/>
      <c r="AH64"/>
      <c r="AI64"/>
      <c r="AJ64"/>
      <c r="AK64"/>
      <c r="AL64"/>
      <c r="AM64"/>
      <c r="AN64"/>
      <c r="AO64"/>
      <c r="AP64"/>
    </row>
    <row r="65" spans="1:42" ht="15" hidden="1" customHeight="1" outlineLevel="1">
      <c r="B65" s="192" t="s">
        <v>52</v>
      </c>
      <c r="C65" s="143">
        <v>0.35416666666666669</v>
      </c>
      <c r="D65" s="144">
        <v>0.38680555555555557</v>
      </c>
      <c r="U65" s="197"/>
      <c r="V65" s="149">
        <f>N66-D65</f>
        <v>0.1965277777777778</v>
      </c>
      <c r="W65" s="49"/>
      <c r="X65" s="47"/>
      <c r="Y65" s="49"/>
      <c r="Z65" s="49"/>
      <c r="AE65" s="69"/>
      <c r="AF65"/>
    </row>
    <row r="66" spans="1:42" ht="15" hidden="1" customHeight="1" outlineLevel="1">
      <c r="B66" s="192" t="s">
        <v>52</v>
      </c>
      <c r="N66" s="155">
        <v>0.58333333333333337</v>
      </c>
      <c r="O66" s="154"/>
      <c r="P66" s="155">
        <v>0.61597222222222225</v>
      </c>
      <c r="U66" s="197"/>
      <c r="V66" s="149"/>
      <c r="W66" s="49"/>
      <c r="X66" s="47"/>
      <c r="Y66" s="49"/>
      <c r="Z66" s="49"/>
      <c r="AE66" s="69"/>
      <c r="AF66"/>
    </row>
    <row r="67" spans="1:42" ht="90.75" hidden="1" customHeight="1" outlineLevel="1">
      <c r="B67" s="151" t="s">
        <v>80</v>
      </c>
      <c r="N67" s="155"/>
      <c r="O67" s="154"/>
      <c r="P67" s="155">
        <v>0.63124999999999998</v>
      </c>
      <c r="Q67" s="154"/>
      <c r="R67" s="154"/>
      <c r="S67" s="154"/>
      <c r="T67" s="185"/>
      <c r="U67" s="198">
        <v>0.74236111111111114</v>
      </c>
      <c r="V67" s="149"/>
      <c r="W67" s="49"/>
      <c r="X67" s="47"/>
      <c r="Y67" s="49"/>
      <c r="Z67" s="49"/>
      <c r="AE67" s="69"/>
      <c r="AF67"/>
    </row>
    <row r="68" spans="1:42" s="140" customFormat="1" collapsed="1">
      <c r="A68" s="126"/>
      <c r="B68" s="127" t="s">
        <v>81</v>
      </c>
      <c r="C68" s="168"/>
      <c r="D68" s="169"/>
      <c r="E68" s="131"/>
      <c r="F68" s="131"/>
      <c r="G68" s="131"/>
      <c r="H68" s="131"/>
      <c r="I68" s="130"/>
      <c r="J68" s="130"/>
      <c r="K68" s="131"/>
      <c r="L68" s="131"/>
      <c r="M68" s="131"/>
      <c r="N68" s="130"/>
      <c r="O68" s="131"/>
      <c r="P68" s="130"/>
      <c r="Q68" s="131"/>
      <c r="R68" s="131"/>
      <c r="S68" s="131"/>
      <c r="T68" s="132"/>
      <c r="U68" s="133"/>
      <c r="V68" s="134">
        <f>SUM(V65:V66)</f>
        <v>0.1965277777777778</v>
      </c>
      <c r="W68" s="137">
        <f>V68/$AE$4</f>
        <v>0.58958333333333346</v>
      </c>
      <c r="X68" s="136"/>
      <c r="Y68" s="137"/>
      <c r="Z68" s="137"/>
      <c r="AA68" s="138"/>
      <c r="AB68" s="138"/>
      <c r="AC68" s="138"/>
      <c r="AD68" s="139"/>
      <c r="AE68" s="69"/>
      <c r="AF68"/>
      <c r="AG68"/>
      <c r="AH68"/>
      <c r="AI68"/>
      <c r="AJ68"/>
      <c r="AK68"/>
      <c r="AL68"/>
      <c r="AM68"/>
      <c r="AN68"/>
      <c r="AO68"/>
      <c r="AP68"/>
    </row>
    <row r="69" spans="1:42">
      <c r="B69" s="192"/>
      <c r="C69" s="199"/>
      <c r="D69" s="200"/>
      <c r="U69" s="199"/>
      <c r="V69" s="201"/>
    </row>
    <row r="70" spans="1:42">
      <c r="B70" s="192"/>
      <c r="N70" s="146"/>
      <c r="O70" s="146"/>
      <c r="U70" s="199"/>
      <c r="V70" s="201"/>
    </row>
    <row r="71" spans="1:42">
      <c r="B71" s="192"/>
      <c r="N71" s="146"/>
      <c r="O71" s="146"/>
      <c r="U71" s="199"/>
      <c r="V71" s="201"/>
    </row>
    <row r="72" spans="1:42">
      <c r="V72" s="201"/>
    </row>
    <row r="73" spans="1:42">
      <c r="V73" s="201"/>
    </row>
    <row r="74" spans="1:42">
      <c r="V74" s="201"/>
    </row>
    <row r="75" spans="1:42">
      <c r="V75" s="201"/>
    </row>
    <row r="76" spans="1:42">
      <c r="V76" s="201"/>
    </row>
    <row r="77" spans="1:42">
      <c r="V77" s="201"/>
    </row>
    <row r="78" spans="1:42">
      <c r="V78" s="201"/>
    </row>
    <row r="79" spans="1:42">
      <c r="V79" s="201"/>
    </row>
    <row r="80" spans="1:42">
      <c r="V80" s="201"/>
    </row>
    <row r="81" spans="22:22">
      <c r="V81" s="201"/>
    </row>
    <row r="82" spans="22:22">
      <c r="V82" s="201"/>
    </row>
    <row r="83" spans="22:22">
      <c r="V83" s="201"/>
    </row>
    <row r="84" spans="22:22">
      <c r="V84" s="201"/>
    </row>
    <row r="85" spans="22:22">
      <c r="V85" s="201"/>
    </row>
    <row r="86" spans="22:22">
      <c r="V86" s="201"/>
    </row>
    <row r="87" spans="22:22">
      <c r="V87" s="201"/>
    </row>
    <row r="88" spans="22:22">
      <c r="V88" s="201"/>
    </row>
    <row r="89" spans="22:22">
      <c r="V89" s="201"/>
    </row>
    <row r="90" spans="22:22">
      <c r="V90" s="201"/>
    </row>
    <row r="91" spans="22:22">
      <c r="V91" s="201"/>
    </row>
    <row r="92" spans="22:22">
      <c r="V92" s="201"/>
    </row>
    <row r="93" spans="22:22">
      <c r="V93" s="201"/>
    </row>
    <row r="94" spans="22:22">
      <c r="V94" s="201"/>
    </row>
    <row r="95" spans="22:22">
      <c r="V95" s="201"/>
    </row>
    <row r="96" spans="22:22">
      <c r="V96" s="201"/>
    </row>
    <row r="97" spans="22:22">
      <c r="V97" s="201"/>
    </row>
    <row r="98" spans="22:22">
      <c r="V98" s="201"/>
    </row>
    <row r="99" spans="22:22">
      <c r="V99" s="201"/>
    </row>
    <row r="100" spans="22:22">
      <c r="V100" s="201"/>
    </row>
    <row r="101" spans="22:22">
      <c r="V101" s="201"/>
    </row>
    <row r="102" spans="22:22">
      <c r="V102" s="201"/>
    </row>
    <row r="103" spans="22:22">
      <c r="V103" s="201"/>
    </row>
    <row r="104" spans="22:22">
      <c r="V104" s="201"/>
    </row>
    <row r="105" spans="22:22">
      <c r="V105" s="201"/>
    </row>
    <row r="106" spans="22:22">
      <c r="V106" s="201"/>
    </row>
    <row r="107" spans="22:22">
      <c r="V107" s="201"/>
    </row>
    <row r="108" spans="22:22">
      <c r="V108" s="201"/>
    </row>
    <row r="109" spans="22:22">
      <c r="V109" s="201"/>
    </row>
    <row r="110" spans="22:22">
      <c r="V110" s="201"/>
    </row>
    <row r="111" spans="22:22">
      <c r="V111" s="201"/>
    </row>
    <row r="112" spans="22:22">
      <c r="V112" s="201"/>
    </row>
    <row r="113" spans="22:22">
      <c r="V113" s="201"/>
    </row>
    <row r="114" spans="22:22">
      <c r="V114" s="201"/>
    </row>
    <row r="115" spans="22:22">
      <c r="V115" s="201"/>
    </row>
    <row r="116" spans="22:22">
      <c r="V116" s="201"/>
    </row>
    <row r="117" spans="22:22">
      <c r="V117" s="201"/>
    </row>
    <row r="118" spans="22:22">
      <c r="V118" s="201"/>
    </row>
    <row r="119" spans="22:22">
      <c r="V119" s="201"/>
    </row>
    <row r="120" spans="22:22">
      <c r="V120" s="201"/>
    </row>
    <row r="121" spans="22:22">
      <c r="V121" s="201"/>
    </row>
    <row r="122" spans="22:22">
      <c r="V122" s="201"/>
    </row>
    <row r="123" spans="22:22">
      <c r="V123" s="201"/>
    </row>
    <row r="124" spans="22:22">
      <c r="V124" s="201"/>
    </row>
    <row r="125" spans="22:22">
      <c r="V125" s="201"/>
    </row>
    <row r="126" spans="22:22">
      <c r="V126" s="201"/>
    </row>
    <row r="127" spans="22:22">
      <c r="V127" s="201"/>
    </row>
    <row r="128" spans="22:22">
      <c r="V128" s="201"/>
    </row>
    <row r="129" spans="22:22">
      <c r="V129" s="201"/>
    </row>
    <row r="130" spans="22:22">
      <c r="V130" s="201"/>
    </row>
    <row r="131" spans="22:22">
      <c r="V131" s="201"/>
    </row>
    <row r="132" spans="22:22">
      <c r="V132" s="201"/>
    </row>
    <row r="133" spans="22:22">
      <c r="V133" s="201"/>
    </row>
    <row r="134" spans="22:22">
      <c r="V134" s="201"/>
    </row>
    <row r="135" spans="22:22">
      <c r="V135" s="201"/>
    </row>
    <row r="136" spans="22:22">
      <c r="V136" s="201"/>
    </row>
    <row r="137" spans="22:22">
      <c r="V137" s="201"/>
    </row>
    <row r="138" spans="22:22">
      <c r="V138" s="201"/>
    </row>
    <row r="139" spans="22:22">
      <c r="V139" s="201"/>
    </row>
    <row r="140" spans="22:22">
      <c r="V140" s="201"/>
    </row>
    <row r="141" spans="22:22">
      <c r="V141" s="201"/>
    </row>
    <row r="142" spans="22:22">
      <c r="V142" s="201"/>
    </row>
    <row r="143" spans="22:22">
      <c r="V143" s="201"/>
    </row>
    <row r="144" spans="22:22">
      <c r="V144" s="201"/>
    </row>
    <row r="145" spans="22:22">
      <c r="V145" s="201"/>
    </row>
    <row r="146" spans="22:22">
      <c r="V146" s="201"/>
    </row>
    <row r="147" spans="22:22">
      <c r="V147" s="201"/>
    </row>
    <row r="148" spans="22:22">
      <c r="V148" s="201"/>
    </row>
    <row r="149" spans="22:22">
      <c r="V149" s="201"/>
    </row>
    <row r="150" spans="22:22">
      <c r="V150" s="201"/>
    </row>
    <row r="151" spans="22:22">
      <c r="V151" s="201"/>
    </row>
    <row r="152" spans="22:22">
      <c r="V152" s="201"/>
    </row>
    <row r="153" spans="22:22">
      <c r="V153" s="201"/>
    </row>
    <row r="154" spans="22:22">
      <c r="V154" s="201"/>
    </row>
    <row r="155" spans="22:22">
      <c r="V155" s="201"/>
    </row>
    <row r="156" spans="22:22">
      <c r="V156" s="201"/>
    </row>
    <row r="157" spans="22:22">
      <c r="V157" s="201"/>
    </row>
    <row r="158" spans="22:22">
      <c r="V158" s="201"/>
    </row>
    <row r="159" spans="22:22">
      <c r="V159" s="201"/>
    </row>
    <row r="160" spans="22:22">
      <c r="V160" s="201"/>
    </row>
    <row r="161" spans="22:22">
      <c r="V161" s="201"/>
    </row>
    <row r="162" spans="22:22">
      <c r="V162" s="201"/>
    </row>
    <row r="163" spans="22:22">
      <c r="V163" s="201"/>
    </row>
    <row r="164" spans="22:22">
      <c r="V164" s="201"/>
    </row>
    <row r="165" spans="22:22">
      <c r="V165" s="201"/>
    </row>
    <row r="166" spans="22:22">
      <c r="V166" s="201"/>
    </row>
    <row r="167" spans="22:22">
      <c r="V167" s="201"/>
    </row>
    <row r="168" spans="22:22">
      <c r="V168" s="201"/>
    </row>
    <row r="169" spans="22:22">
      <c r="V169" s="201"/>
    </row>
    <row r="170" spans="22:22">
      <c r="V170" s="201"/>
    </row>
    <row r="171" spans="22:22">
      <c r="V171" s="201"/>
    </row>
    <row r="172" spans="22:22">
      <c r="V172" s="201"/>
    </row>
    <row r="173" spans="22:22">
      <c r="V173" s="201"/>
    </row>
    <row r="174" spans="22:22">
      <c r="V174" s="201"/>
    </row>
    <row r="175" spans="22:22">
      <c r="V175" s="201"/>
    </row>
    <row r="176" spans="22:22">
      <c r="V176" s="201"/>
    </row>
    <row r="177" spans="22:22">
      <c r="V177" s="201"/>
    </row>
    <row r="178" spans="22:22">
      <c r="V178" s="201"/>
    </row>
    <row r="179" spans="22:22">
      <c r="V179" s="201"/>
    </row>
    <row r="180" spans="22:22">
      <c r="V180" s="201"/>
    </row>
    <row r="181" spans="22:22">
      <c r="V181" s="201"/>
    </row>
    <row r="182" spans="22:22">
      <c r="V182" s="201"/>
    </row>
    <row r="183" spans="22:22">
      <c r="V183" s="201"/>
    </row>
    <row r="184" spans="22:22">
      <c r="V184" s="201"/>
    </row>
    <row r="185" spans="22:22">
      <c r="V185" s="201"/>
    </row>
    <row r="186" spans="22:22">
      <c r="V186" s="201"/>
    </row>
    <row r="187" spans="22:22">
      <c r="V187" s="201"/>
    </row>
    <row r="188" spans="22:22">
      <c r="V188" s="201"/>
    </row>
    <row r="189" spans="22:22">
      <c r="V189" s="201"/>
    </row>
    <row r="190" spans="22:22">
      <c r="V190" s="201"/>
    </row>
    <row r="191" spans="22:22">
      <c r="V191" s="201"/>
    </row>
    <row r="192" spans="22:22">
      <c r="V192" s="201"/>
    </row>
    <row r="193" spans="22:22">
      <c r="V193" s="201"/>
    </row>
    <row r="194" spans="22:22">
      <c r="V194" s="201"/>
    </row>
    <row r="195" spans="22:22">
      <c r="V195" s="201"/>
    </row>
    <row r="196" spans="22:22">
      <c r="V196" s="201"/>
    </row>
    <row r="197" spans="22:22">
      <c r="V197" s="201"/>
    </row>
    <row r="198" spans="22:22">
      <c r="V198" s="201"/>
    </row>
    <row r="199" spans="22:22">
      <c r="V199" s="201"/>
    </row>
    <row r="200" spans="22:22">
      <c r="V200" s="201"/>
    </row>
    <row r="201" spans="22:22">
      <c r="V201" s="201"/>
    </row>
    <row r="202" spans="22:22">
      <c r="V202" s="201"/>
    </row>
    <row r="203" spans="22:22">
      <c r="V203" s="201"/>
    </row>
    <row r="204" spans="22:22">
      <c r="V204" s="201"/>
    </row>
    <row r="205" spans="22:22">
      <c r="V205" s="201"/>
    </row>
    <row r="206" spans="22:22">
      <c r="V206" s="201"/>
    </row>
    <row r="207" spans="22:22">
      <c r="V207" s="201"/>
    </row>
    <row r="208" spans="22:22">
      <c r="V208" s="201"/>
    </row>
  </sheetData>
  <mergeCells count="1">
    <mergeCell ref="C3:P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11"/>
  <sheetViews>
    <sheetView showGridLines="0" topLeftCell="A13" workbookViewId="0">
      <selection activeCell="F24" sqref="F24"/>
    </sheetView>
  </sheetViews>
  <sheetFormatPr defaultRowHeight="14.4"/>
  <cols>
    <col min="1" max="1" width="3.88671875" style="28" customWidth="1"/>
    <col min="2" max="2" width="2.33203125" style="28" customWidth="1"/>
    <col min="4" max="4" width="8.33203125" bestFit="1" customWidth="1"/>
    <col min="5" max="5" width="11.88671875" bestFit="1" customWidth="1"/>
    <col min="6" max="6" width="13.88671875" bestFit="1" customWidth="1"/>
    <col min="7" max="7" width="78.44140625" customWidth="1"/>
    <col min="8" max="8" width="5" customWidth="1"/>
    <col min="9" max="9" width="9.109375" style="28"/>
    <col min="10" max="11" width="9.109375" style="224"/>
    <col min="12" max="12" width="13" style="224" hidden="1" customWidth="1"/>
    <col min="13" max="13" width="17.6640625" style="224" hidden="1" customWidth="1"/>
    <col min="14" max="14" width="9.109375" style="224"/>
    <col min="15" max="15" width="12.5546875" style="224" bestFit="1" customWidth="1"/>
    <col min="16" max="25" width="9.109375" style="224"/>
  </cols>
  <sheetData>
    <row r="1" spans="2:25" s="28" customFormat="1" ht="12.75" customHeight="1">
      <c r="C1" s="25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</row>
    <row r="2" spans="2:25" s="28" customFormat="1" ht="23.4">
      <c r="B2" s="423" t="s">
        <v>216</v>
      </c>
      <c r="C2" s="423"/>
      <c r="D2" s="423"/>
      <c r="E2" s="423"/>
      <c r="F2" s="423"/>
      <c r="G2" s="423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</row>
    <row r="3" spans="2:25" s="28" customFormat="1" ht="7.5" customHeight="1">
      <c r="B3" s="343"/>
      <c r="C3" s="344"/>
      <c r="D3" s="344"/>
      <c r="E3" s="344"/>
      <c r="F3" s="344"/>
      <c r="G3" s="344"/>
      <c r="H3" s="71"/>
      <c r="I3" s="254"/>
      <c r="J3" s="252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</row>
    <row r="4" spans="2:25" ht="18" customHeight="1">
      <c r="B4" s="69"/>
      <c r="C4" s="3" t="s">
        <v>1</v>
      </c>
      <c r="D4" s="70"/>
      <c r="E4" s="70"/>
      <c r="F4" s="70"/>
      <c r="G4" s="70"/>
      <c r="H4" s="72"/>
      <c r="I4" s="254"/>
      <c r="J4" s="252"/>
    </row>
    <row r="5" spans="2:25">
      <c r="B5" s="69"/>
      <c r="C5" s="70"/>
      <c r="D5" s="70"/>
      <c r="E5" s="70"/>
      <c r="F5" s="70"/>
      <c r="G5" s="70"/>
      <c r="H5" s="72"/>
      <c r="I5" s="254"/>
      <c r="J5" s="252"/>
    </row>
    <row r="6" spans="2:25">
      <c r="B6" s="69"/>
      <c r="C6" s="70"/>
      <c r="D6" s="70"/>
      <c r="E6" s="70"/>
      <c r="F6" s="70"/>
      <c r="G6" s="70"/>
      <c r="H6" s="72"/>
      <c r="I6" s="254"/>
      <c r="J6" s="252"/>
    </row>
    <row r="7" spans="2:25">
      <c r="B7" s="69"/>
      <c r="C7" s="70"/>
      <c r="D7" s="70"/>
      <c r="E7" s="70"/>
      <c r="F7" s="70"/>
      <c r="G7" s="70"/>
      <c r="H7" s="72"/>
      <c r="I7" s="254"/>
      <c r="J7" s="252"/>
    </row>
    <row r="8" spans="2:25" ht="8.25" customHeight="1">
      <c r="B8" s="69"/>
      <c r="C8" s="70"/>
      <c r="D8" s="70"/>
      <c r="E8" s="70"/>
      <c r="F8" s="70"/>
      <c r="G8" s="70"/>
      <c r="H8" s="72"/>
      <c r="I8" s="254"/>
      <c r="J8" s="252"/>
    </row>
    <row r="9" spans="2:25" ht="8.25" customHeight="1">
      <c r="B9" s="69"/>
      <c r="C9" s="70"/>
      <c r="D9" s="70"/>
      <c r="E9" s="70"/>
      <c r="F9" s="70"/>
      <c r="G9" s="70"/>
      <c r="H9" s="72"/>
      <c r="I9" s="254"/>
      <c r="J9" s="252"/>
    </row>
    <row r="10" spans="2:25" ht="18">
      <c r="B10" s="69"/>
      <c r="C10" s="424" t="s">
        <v>183</v>
      </c>
      <c r="D10" s="424"/>
      <c r="E10" s="345">
        <f>SUM(O24:U24)</f>
        <v>52</v>
      </c>
      <c r="F10" s="70"/>
      <c r="G10" s="70"/>
      <c r="H10" s="72"/>
      <c r="I10" s="254"/>
      <c r="M10" s="252"/>
      <c r="N10" s="224" t="s">
        <v>184</v>
      </c>
      <c r="O10" s="224" t="str">
        <f>'[1]Defect report per elements'!D13</f>
        <v>New</v>
      </c>
      <c r="P10" s="224" t="str">
        <f>'[1]Defect report per elements'!E13</f>
        <v>Open</v>
      </c>
      <c r="Q10" s="224" t="str">
        <f>'[1]Defect report per elements'!F13</f>
        <v>Fixed</v>
      </c>
      <c r="R10" s="224" t="str">
        <f>'[1]Defect report per elements'!G13</f>
        <v>Ready to test</v>
      </c>
      <c r="S10" s="224" t="str">
        <f>'[1]Defect report per elements'!H13</f>
        <v>Rejected</v>
      </c>
      <c r="T10" s="224" t="str">
        <f>'[1]Defect report per elements'!I13</f>
        <v>Reopen</v>
      </c>
      <c r="U10" s="224" t="str">
        <f>'[1]Defect report per elements'!J13</f>
        <v>Closed</v>
      </c>
    </row>
    <row r="11" spans="2:25" ht="18">
      <c r="B11" s="69"/>
      <c r="C11" s="424" t="s">
        <v>185</v>
      </c>
      <c r="D11" s="424"/>
      <c r="E11" s="345">
        <f>SUM(P24:T24)</f>
        <v>0</v>
      </c>
      <c r="F11" s="70"/>
      <c r="G11" s="70"/>
      <c r="H11" s="72"/>
      <c r="I11" s="254"/>
      <c r="M11" s="252"/>
    </row>
    <row r="12" spans="2:25" ht="18">
      <c r="B12" s="69"/>
      <c r="C12" s="425" t="s">
        <v>186</v>
      </c>
      <c r="D12" s="425"/>
      <c r="E12" s="346">
        <v>52</v>
      </c>
      <c r="F12" s="70"/>
      <c r="G12" s="70"/>
      <c r="H12" s="72"/>
      <c r="I12" s="254"/>
      <c r="M12" s="252"/>
    </row>
    <row r="13" spans="2:25" ht="18">
      <c r="B13" s="69"/>
      <c r="C13" s="425" t="s">
        <v>187</v>
      </c>
      <c r="D13" s="425"/>
      <c r="E13" s="347">
        <v>3</v>
      </c>
      <c r="F13" s="70"/>
      <c r="G13" s="70"/>
      <c r="H13" s="72"/>
      <c r="I13" s="254"/>
      <c r="M13" s="252"/>
    </row>
    <row r="14" spans="2:25">
      <c r="B14" s="69"/>
      <c r="C14" s="70"/>
      <c r="D14" s="70"/>
      <c r="E14" s="70"/>
      <c r="F14" s="70"/>
      <c r="G14" s="70"/>
      <c r="H14" s="72"/>
      <c r="I14" s="254"/>
      <c r="M14" s="252"/>
      <c r="N14" s="354">
        <v>41694</v>
      </c>
      <c r="O14" s="224">
        <v>0</v>
      </c>
      <c r="P14" s="224">
        <v>0</v>
      </c>
      <c r="Q14" s="224">
        <v>0</v>
      </c>
      <c r="R14" s="224">
        <v>0</v>
      </c>
      <c r="S14" s="224">
        <v>0</v>
      </c>
      <c r="T14" s="224">
        <v>0</v>
      </c>
      <c r="U14" s="224">
        <v>0</v>
      </c>
    </row>
    <row r="15" spans="2:25">
      <c r="B15" s="69"/>
      <c r="C15" s="70"/>
      <c r="D15" s="70"/>
      <c r="E15" s="70"/>
      <c r="F15" s="70"/>
      <c r="G15" s="70"/>
      <c r="H15" s="72"/>
      <c r="I15" s="254"/>
      <c r="M15" s="252"/>
      <c r="N15" s="354">
        <v>41695</v>
      </c>
      <c r="O15" s="224">
        <v>10</v>
      </c>
      <c r="P15" s="224">
        <v>2</v>
      </c>
      <c r="Q15" s="224">
        <v>4</v>
      </c>
      <c r="R15" s="224">
        <v>4</v>
      </c>
      <c r="S15" s="224">
        <v>3</v>
      </c>
      <c r="T15" s="224">
        <v>2</v>
      </c>
      <c r="U15" s="224">
        <v>2</v>
      </c>
    </row>
    <row r="16" spans="2:25">
      <c r="B16" s="69"/>
      <c r="C16" s="70"/>
      <c r="D16" s="70"/>
      <c r="E16" s="70"/>
      <c r="F16" s="70"/>
      <c r="G16" s="70"/>
      <c r="H16" s="72"/>
      <c r="I16" s="254"/>
      <c r="M16" s="252"/>
      <c r="N16" s="354">
        <v>41696</v>
      </c>
      <c r="O16" s="224">
        <v>2</v>
      </c>
      <c r="P16" s="224">
        <v>4</v>
      </c>
      <c r="Q16" s="224">
        <v>2</v>
      </c>
      <c r="R16" s="224">
        <v>1</v>
      </c>
      <c r="S16" s="224">
        <v>1</v>
      </c>
      <c r="T16" s="224">
        <v>4</v>
      </c>
      <c r="U16" s="224">
        <v>7</v>
      </c>
    </row>
    <row r="17" spans="2:21">
      <c r="B17" s="69"/>
      <c r="C17" s="70"/>
      <c r="D17" s="70"/>
      <c r="E17" s="70"/>
      <c r="F17" s="70"/>
      <c r="G17" s="70"/>
      <c r="H17" s="72"/>
      <c r="I17" s="254"/>
      <c r="M17" s="252"/>
      <c r="N17" s="354">
        <v>41697</v>
      </c>
      <c r="O17" s="224">
        <v>1</v>
      </c>
      <c r="P17" s="224">
        <v>2</v>
      </c>
      <c r="Q17" s="224">
        <v>2</v>
      </c>
      <c r="R17" s="224">
        <v>0</v>
      </c>
      <c r="S17" s="224">
        <v>8</v>
      </c>
      <c r="T17" s="224">
        <v>7</v>
      </c>
      <c r="U17" s="224">
        <v>12</v>
      </c>
    </row>
    <row r="18" spans="2:21">
      <c r="B18" s="69"/>
      <c r="C18" s="70"/>
      <c r="D18" s="70"/>
      <c r="E18" s="70"/>
      <c r="F18" s="70"/>
      <c r="G18" s="70"/>
      <c r="H18" s="72"/>
      <c r="I18" s="254"/>
      <c r="M18" s="252"/>
      <c r="N18" s="354">
        <v>41698</v>
      </c>
      <c r="O18" s="224">
        <v>2</v>
      </c>
      <c r="P18" s="224">
        <v>5</v>
      </c>
      <c r="Q18" s="224">
        <v>8</v>
      </c>
      <c r="R18" s="224">
        <v>8</v>
      </c>
      <c r="S18" s="224">
        <v>7</v>
      </c>
      <c r="T18" s="224">
        <v>7</v>
      </c>
      <c r="U18" s="224">
        <v>18</v>
      </c>
    </row>
    <row r="19" spans="2:21">
      <c r="B19" s="69"/>
      <c r="C19" s="70"/>
      <c r="D19" s="70"/>
      <c r="E19" s="70"/>
      <c r="F19" s="70"/>
      <c r="G19" s="70"/>
      <c r="H19" s="72"/>
      <c r="I19" s="254"/>
      <c r="M19" s="252"/>
      <c r="N19" s="354">
        <v>41699</v>
      </c>
      <c r="O19" s="224">
        <v>7</v>
      </c>
      <c r="P19" s="224">
        <v>8</v>
      </c>
      <c r="Q19" s="224">
        <v>7</v>
      </c>
      <c r="R19" s="224">
        <v>3</v>
      </c>
      <c r="S19" s="224">
        <v>7</v>
      </c>
      <c r="T19" s="224">
        <v>1</v>
      </c>
      <c r="U19" s="224">
        <v>24</v>
      </c>
    </row>
    <row r="20" spans="2:21">
      <c r="B20" s="69"/>
      <c r="C20" s="70"/>
      <c r="D20" s="70"/>
      <c r="E20" s="70"/>
      <c r="F20" s="70"/>
      <c r="G20" s="70"/>
      <c r="H20" s="72"/>
      <c r="I20" s="254"/>
      <c r="M20" s="252"/>
      <c r="N20" s="354">
        <v>41700</v>
      </c>
      <c r="O20" s="224">
        <v>7</v>
      </c>
      <c r="P20" s="224">
        <v>7</v>
      </c>
      <c r="Q20" s="224">
        <v>8</v>
      </c>
      <c r="R20" s="224">
        <v>8</v>
      </c>
      <c r="S20" s="224">
        <v>9</v>
      </c>
      <c r="T20" s="224">
        <v>9</v>
      </c>
      <c r="U20" s="224">
        <v>29</v>
      </c>
    </row>
    <row r="21" spans="2:21">
      <c r="B21" s="69"/>
      <c r="C21" s="70"/>
      <c r="D21" s="70"/>
      <c r="E21" s="70"/>
      <c r="F21" s="70"/>
      <c r="G21" s="70"/>
      <c r="H21" s="72"/>
      <c r="I21" s="254"/>
      <c r="M21" s="252"/>
      <c r="N21" s="354">
        <v>41701</v>
      </c>
      <c r="O21" s="224">
        <v>4</v>
      </c>
      <c r="P21" s="224">
        <v>5</v>
      </c>
      <c r="Q21" s="224">
        <v>8</v>
      </c>
      <c r="R21" s="224">
        <v>8</v>
      </c>
      <c r="S21" s="224">
        <v>7</v>
      </c>
      <c r="T21" s="224">
        <v>7</v>
      </c>
      <c r="U21" s="224">
        <v>35</v>
      </c>
    </row>
    <row r="22" spans="2:21" ht="15.6">
      <c r="B22" s="69"/>
      <c r="C22" s="422" t="s">
        <v>152</v>
      </c>
      <c r="D22" s="422"/>
      <c r="E22" s="70"/>
      <c r="F22" s="70"/>
      <c r="G22" s="70"/>
      <c r="H22" s="72"/>
      <c r="I22" s="254"/>
      <c r="M22" s="252"/>
      <c r="N22" s="354">
        <v>41702</v>
      </c>
      <c r="O22" s="224">
        <v>4</v>
      </c>
      <c r="P22" s="224">
        <v>6</v>
      </c>
      <c r="Q22" s="224">
        <v>8</v>
      </c>
      <c r="R22" s="224">
        <v>9</v>
      </c>
      <c r="S22" s="224">
        <v>9</v>
      </c>
      <c r="T22" s="224">
        <v>9</v>
      </c>
      <c r="U22" s="224">
        <v>38</v>
      </c>
    </row>
    <row r="23" spans="2:21">
      <c r="B23" s="69"/>
      <c r="C23" s="245" t="s">
        <v>134</v>
      </c>
      <c r="D23" s="245" t="s">
        <v>87</v>
      </c>
      <c r="E23" s="245" t="s">
        <v>150</v>
      </c>
      <c r="F23" s="245" t="s">
        <v>303</v>
      </c>
      <c r="G23" s="348" t="s">
        <v>135</v>
      </c>
      <c r="H23" s="72"/>
      <c r="I23" s="254"/>
      <c r="M23" s="252"/>
      <c r="N23" s="354">
        <v>41703</v>
      </c>
      <c r="O23" s="224">
        <v>10</v>
      </c>
      <c r="P23" s="224">
        <v>5</v>
      </c>
      <c r="Q23" s="224">
        <v>8</v>
      </c>
      <c r="R23" s="224">
        <v>8</v>
      </c>
      <c r="S23" s="224">
        <v>8</v>
      </c>
      <c r="T23" s="224">
        <v>9</v>
      </c>
      <c r="U23" s="224">
        <v>39</v>
      </c>
    </row>
    <row r="24" spans="2:21">
      <c r="B24" s="69"/>
      <c r="C24" s="246">
        <v>23</v>
      </c>
      <c r="D24" s="243" t="s">
        <v>91</v>
      </c>
      <c r="E24" s="243" t="s">
        <v>242</v>
      </c>
      <c r="F24" s="243"/>
      <c r="G24" s="349"/>
      <c r="H24" s="72"/>
      <c r="I24" s="254"/>
      <c r="M24" s="252"/>
      <c r="N24" s="252"/>
      <c r="O24" s="252"/>
      <c r="P24" s="252"/>
      <c r="Q24" s="252"/>
      <c r="R24" s="252"/>
      <c r="S24" s="252"/>
      <c r="T24" s="252"/>
      <c r="U24" s="224">
        <v>52</v>
      </c>
    </row>
    <row r="25" spans="2:21">
      <c r="B25" s="69"/>
      <c r="C25" s="246">
        <v>18</v>
      </c>
      <c r="D25" s="243" t="s">
        <v>91</v>
      </c>
      <c r="E25" s="243" t="s">
        <v>243</v>
      </c>
      <c r="F25" s="243"/>
      <c r="G25" s="349"/>
      <c r="H25" s="350"/>
      <c r="I25" s="352"/>
      <c r="J25" s="352"/>
      <c r="K25" s="352"/>
      <c r="L25" s="352"/>
      <c r="M25" s="352"/>
      <c r="N25" s="352"/>
      <c r="O25" s="352"/>
      <c r="P25" s="352"/>
      <c r="Q25" s="352"/>
    </row>
    <row r="26" spans="2:21">
      <c r="B26" s="69"/>
      <c r="C26" s="246">
        <v>27</v>
      </c>
      <c r="D26" s="243" t="s">
        <v>93</v>
      </c>
      <c r="E26" s="243" t="s">
        <v>243</v>
      </c>
      <c r="F26" s="243"/>
      <c r="G26" s="349"/>
      <c r="H26" s="351"/>
      <c r="I26" s="353"/>
      <c r="J26" s="352"/>
      <c r="K26" s="352"/>
      <c r="L26" s="352"/>
      <c r="M26" s="352"/>
      <c r="N26" s="352"/>
      <c r="O26" s="352"/>
      <c r="P26" s="352"/>
      <c r="Q26" s="352"/>
    </row>
    <row r="27" spans="2:21">
      <c r="B27" s="69"/>
      <c r="C27" s="246">
        <v>16</v>
      </c>
      <c r="D27" s="243" t="s">
        <v>91</v>
      </c>
      <c r="E27" s="243" t="s">
        <v>244</v>
      </c>
      <c r="F27" s="243"/>
      <c r="G27" s="349"/>
      <c r="H27" s="351"/>
      <c r="I27" s="353"/>
      <c r="J27" s="352"/>
      <c r="K27" s="352"/>
      <c r="L27" s="352"/>
      <c r="M27" s="352"/>
      <c r="N27" s="352"/>
      <c r="O27" s="352"/>
      <c r="P27" s="352"/>
      <c r="Q27" s="352"/>
    </row>
    <row r="28" spans="2:21">
      <c r="B28" s="69"/>
      <c r="C28" s="246">
        <v>11</v>
      </c>
      <c r="D28" s="243" t="s">
        <v>91</v>
      </c>
      <c r="E28" s="243" t="s">
        <v>242</v>
      </c>
      <c r="F28" s="243"/>
      <c r="G28" s="349"/>
      <c r="H28" s="351"/>
      <c r="I28" s="353"/>
      <c r="J28" s="352"/>
      <c r="K28" s="352"/>
      <c r="L28"/>
      <c r="M28"/>
      <c r="N28" s="352"/>
      <c r="O28" s="352"/>
      <c r="P28" s="352"/>
      <c r="Q28" s="352"/>
    </row>
    <row r="29" spans="2:21">
      <c r="B29" s="69"/>
      <c r="C29" s="246">
        <v>15</v>
      </c>
      <c r="D29" s="243" t="s">
        <v>91</v>
      </c>
      <c r="E29" s="243" t="s">
        <v>243</v>
      </c>
      <c r="F29" s="243"/>
      <c r="G29" s="349"/>
      <c r="H29" s="351"/>
      <c r="I29" s="353"/>
      <c r="J29" s="352"/>
      <c r="K29" s="352"/>
      <c r="L29" s="352"/>
      <c r="M29" s="352"/>
      <c r="N29" s="352"/>
      <c r="O29" s="352"/>
      <c r="P29" s="352"/>
      <c r="Q29" s="352"/>
    </row>
    <row r="30" spans="2:21">
      <c r="B30" s="69"/>
      <c r="C30" s="246">
        <v>52</v>
      </c>
      <c r="D30" s="243" t="s">
        <v>91</v>
      </c>
      <c r="E30" s="243" t="s">
        <v>243</v>
      </c>
      <c r="F30" s="243"/>
      <c r="G30" s="349"/>
      <c r="H30" s="351"/>
      <c r="I30" s="353"/>
      <c r="J30" s="352"/>
      <c r="K30" s="352"/>
      <c r="L30" s="367"/>
      <c r="M30" s="368"/>
      <c r="N30" s="352"/>
      <c r="O30" s="352"/>
      <c r="P30" s="352"/>
      <c r="Q30" s="352"/>
    </row>
    <row r="31" spans="2:21">
      <c r="B31" s="69"/>
      <c r="C31" s="246"/>
      <c r="D31" s="243"/>
      <c r="E31" s="243"/>
      <c r="F31" s="243"/>
      <c r="G31" s="349"/>
      <c r="H31" s="351"/>
      <c r="I31" s="353"/>
      <c r="J31" s="352"/>
      <c r="K31" s="352"/>
      <c r="L31" s="369"/>
      <c r="M31" s="370"/>
      <c r="N31" s="352"/>
      <c r="O31" s="352"/>
      <c r="P31" s="352"/>
      <c r="Q31" s="352"/>
    </row>
    <row r="32" spans="2:21">
      <c r="B32" s="69"/>
      <c r="C32" s="246"/>
      <c r="D32" s="243"/>
      <c r="E32" s="243"/>
      <c r="F32" s="243"/>
      <c r="G32" s="349"/>
      <c r="H32" s="351"/>
      <c r="I32" s="353"/>
      <c r="J32" s="352"/>
      <c r="K32" s="352"/>
      <c r="L32" s="369"/>
      <c r="M32" s="370"/>
      <c r="N32" s="352"/>
      <c r="O32" s="352"/>
      <c r="P32" s="352"/>
      <c r="Q32" s="352"/>
    </row>
    <row r="33" spans="2:25">
      <c r="B33" s="69"/>
      <c r="C33" s="246"/>
      <c r="D33" s="243"/>
      <c r="E33" s="243"/>
      <c r="F33" s="243"/>
      <c r="G33" s="349"/>
      <c r="H33" s="351"/>
      <c r="I33" s="353"/>
      <c r="J33" s="352"/>
      <c r="K33" s="352"/>
      <c r="L33" s="369"/>
      <c r="M33" s="370"/>
      <c r="N33" s="352"/>
      <c r="O33" s="352"/>
      <c r="P33" s="352"/>
      <c r="Q33" s="352"/>
    </row>
    <row r="34" spans="2:25">
      <c r="B34" s="41"/>
      <c r="C34" s="42"/>
      <c r="D34" s="42"/>
      <c r="E34" s="42"/>
      <c r="F34" s="42"/>
      <c r="G34" s="42"/>
      <c r="H34" s="374"/>
      <c r="I34" s="353"/>
      <c r="J34" s="352"/>
      <c r="K34" s="352"/>
      <c r="L34" s="369"/>
      <c r="M34" s="370"/>
      <c r="N34" s="352"/>
      <c r="O34" s="352"/>
      <c r="P34" s="352"/>
      <c r="Q34" s="352"/>
    </row>
    <row r="35" spans="2:25" s="28" customFormat="1">
      <c r="J35" s="224"/>
      <c r="K35" s="224"/>
      <c r="L35" s="371"/>
      <c r="M35" s="372"/>
      <c r="N35" s="352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</row>
    <row r="36" spans="2:25" s="28" customFormat="1">
      <c r="J36" s="224"/>
      <c r="K36" s="224"/>
      <c r="L36"/>
      <c r="M36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</row>
    <row r="37" spans="2:25" s="28" customFormat="1">
      <c r="J37" s="224"/>
      <c r="K37" s="224"/>
      <c r="L37"/>
      <c r="M37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</row>
    <row r="38" spans="2:25" s="28" customFormat="1">
      <c r="J38" s="224"/>
      <c r="K38" s="224"/>
      <c r="L38"/>
      <c r="M38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</row>
    <row r="39" spans="2:25" s="28" customFormat="1">
      <c r="J39" s="224"/>
      <c r="K39" s="224"/>
      <c r="L39"/>
      <c r="M39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</row>
    <row r="40" spans="2:25" s="28" customFormat="1">
      <c r="J40" s="224"/>
      <c r="K40" s="224"/>
      <c r="L40"/>
      <c r="M40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</row>
    <row r="41" spans="2:25" s="28" customFormat="1">
      <c r="J41" s="224"/>
      <c r="K41" s="224"/>
      <c r="L41"/>
      <c r="M41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</row>
    <row r="42" spans="2:25" s="28" customFormat="1">
      <c r="J42" s="224"/>
      <c r="K42" s="224"/>
      <c r="L42"/>
      <c r="M42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</row>
    <row r="43" spans="2:25" s="28" customFormat="1">
      <c r="J43" s="224"/>
      <c r="K43" s="224"/>
      <c r="L43"/>
      <c r="M43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</row>
    <row r="44" spans="2:25" s="28" customFormat="1">
      <c r="J44" s="224"/>
      <c r="K44" s="224"/>
      <c r="L44"/>
      <c r="M4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</row>
    <row r="45" spans="2:25" s="28" customFormat="1">
      <c r="J45" s="224"/>
      <c r="K45" s="224"/>
      <c r="L45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</row>
    <row r="46" spans="2:25" s="28" customFormat="1">
      <c r="J46" s="224"/>
      <c r="K46" s="224"/>
      <c r="L46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</row>
    <row r="47" spans="2:25" s="28" customFormat="1">
      <c r="J47" s="224"/>
      <c r="K47" s="224"/>
      <c r="L47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</row>
    <row r="48" spans="2:25" s="28" customFormat="1">
      <c r="J48" s="224"/>
      <c r="K48" s="224"/>
      <c r="L48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</row>
    <row r="49" spans="10:25" s="28" customFormat="1">
      <c r="J49" s="224"/>
      <c r="K49" s="224"/>
      <c r="L49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</row>
    <row r="50" spans="10:25" s="28" customFormat="1">
      <c r="J50" s="224"/>
      <c r="K50" s="224"/>
      <c r="L50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</row>
    <row r="51" spans="10:25" s="28" customFormat="1">
      <c r="J51" s="224"/>
      <c r="K51" s="224"/>
      <c r="L51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</row>
    <row r="52" spans="10:25" s="28" customFormat="1">
      <c r="J52" s="224"/>
      <c r="K52" s="224"/>
      <c r="L52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</row>
    <row r="53" spans="10:25" s="28" customFormat="1">
      <c r="J53" s="224"/>
      <c r="K53" s="224"/>
      <c r="L53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</row>
    <row r="54" spans="10:25" s="28" customFormat="1">
      <c r="J54" s="224"/>
      <c r="K54" s="224"/>
      <c r="L5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</row>
    <row r="55" spans="10:25" s="28" customFormat="1">
      <c r="J55" s="224"/>
      <c r="K55" s="224"/>
      <c r="L55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</row>
    <row r="56" spans="10:25" s="28" customFormat="1">
      <c r="J56" s="224"/>
      <c r="K56" s="224"/>
      <c r="L56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</row>
    <row r="57" spans="10:25" s="28" customFormat="1">
      <c r="J57" s="224"/>
      <c r="K57" s="224"/>
      <c r="L57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</row>
    <row r="58" spans="10:25" s="28" customFormat="1">
      <c r="J58" s="224"/>
      <c r="K58" s="224"/>
      <c r="L58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</row>
    <row r="59" spans="10:25" s="28" customFormat="1">
      <c r="J59" s="224"/>
      <c r="K59" s="224"/>
      <c r="L59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</row>
    <row r="60" spans="10:25" s="28" customFormat="1">
      <c r="J60" s="224"/>
      <c r="K60" s="224"/>
      <c r="L60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</row>
    <row r="61" spans="10:25" s="28" customFormat="1">
      <c r="J61" s="224"/>
      <c r="K61" s="224"/>
      <c r="L61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</row>
    <row r="62" spans="10:25" s="28" customFormat="1">
      <c r="J62" s="224"/>
      <c r="K62" s="224"/>
      <c r="L62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</row>
    <row r="63" spans="10:25" s="28" customFormat="1">
      <c r="J63" s="224"/>
      <c r="K63" s="224"/>
      <c r="L63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</row>
    <row r="64" spans="10:25" s="28" customFormat="1">
      <c r="J64" s="224"/>
      <c r="K64" s="224"/>
      <c r="L6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</row>
    <row r="65" spans="10:25" s="28" customFormat="1">
      <c r="J65" s="224"/>
      <c r="K65" s="224"/>
      <c r="L65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</row>
    <row r="66" spans="10:25" s="28" customFormat="1">
      <c r="J66" s="224"/>
      <c r="K66" s="224"/>
      <c r="L66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</row>
    <row r="67" spans="10:25" s="28" customFormat="1">
      <c r="J67" s="224"/>
      <c r="K67" s="224"/>
      <c r="L67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</row>
    <row r="68" spans="10:25" s="28" customFormat="1">
      <c r="J68" s="224"/>
      <c r="K68" s="224"/>
      <c r="L68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</row>
    <row r="69" spans="10:25">
      <c r="L69"/>
    </row>
    <row r="70" spans="10:25">
      <c r="L70"/>
    </row>
    <row r="71" spans="10:25">
      <c r="L71"/>
    </row>
    <row r="72" spans="10:25">
      <c r="L72"/>
    </row>
    <row r="73" spans="10:25">
      <c r="L73"/>
    </row>
    <row r="74" spans="10:25">
      <c r="L74"/>
    </row>
    <row r="75" spans="10:25">
      <c r="L75"/>
    </row>
    <row r="76" spans="10:25">
      <c r="L76"/>
    </row>
    <row r="77" spans="10:25">
      <c r="L77"/>
    </row>
    <row r="78" spans="10:25">
      <c r="L78"/>
    </row>
    <row r="79" spans="10:25">
      <c r="L79"/>
    </row>
    <row r="80" spans="10:25">
      <c r="L80"/>
    </row>
    <row r="81" spans="12:12">
      <c r="L81"/>
    </row>
    <row r="82" spans="12:12">
      <c r="L82"/>
    </row>
    <row r="83" spans="12:12">
      <c r="L83"/>
    </row>
    <row r="84" spans="12:12">
      <c r="L84"/>
    </row>
    <row r="85" spans="12:12">
      <c r="L85"/>
    </row>
    <row r="86" spans="12:12">
      <c r="L86"/>
    </row>
    <row r="87" spans="12:12">
      <c r="L87"/>
    </row>
    <row r="88" spans="12:12">
      <c r="L88"/>
    </row>
    <row r="89" spans="12:12">
      <c r="L89"/>
    </row>
    <row r="90" spans="12:12">
      <c r="L90"/>
    </row>
    <row r="91" spans="12:12">
      <c r="L91"/>
    </row>
    <row r="92" spans="12:12">
      <c r="L92"/>
    </row>
    <row r="93" spans="12:12">
      <c r="L93"/>
    </row>
    <row r="94" spans="12:12">
      <c r="L94"/>
    </row>
    <row r="95" spans="12:12">
      <c r="L95"/>
    </row>
    <row r="96" spans="12:12">
      <c r="L96"/>
    </row>
    <row r="97" spans="12:12">
      <c r="L97"/>
    </row>
    <row r="98" spans="12:12">
      <c r="L98"/>
    </row>
    <row r="99" spans="12:12">
      <c r="L99"/>
    </row>
    <row r="100" spans="12:12">
      <c r="L100"/>
    </row>
    <row r="101" spans="12:12">
      <c r="L101"/>
    </row>
    <row r="102" spans="12:12">
      <c r="L102"/>
    </row>
    <row r="103" spans="12:12">
      <c r="L103"/>
    </row>
    <row r="104" spans="12:12">
      <c r="L104"/>
    </row>
    <row r="105" spans="12:12">
      <c r="L105"/>
    </row>
    <row r="106" spans="12:12">
      <c r="L106"/>
    </row>
    <row r="107" spans="12:12">
      <c r="L107"/>
    </row>
    <row r="108" spans="12:12">
      <c r="L108"/>
    </row>
    <row r="109" spans="12:12">
      <c r="L109"/>
    </row>
    <row r="110" spans="12:12">
      <c r="L110"/>
    </row>
    <row r="111" spans="12:12">
      <c r="L111"/>
    </row>
    <row r="112" spans="12:12">
      <c r="L112"/>
    </row>
    <row r="113" spans="12:12">
      <c r="L113"/>
    </row>
    <row r="114" spans="12:12">
      <c r="L114"/>
    </row>
    <row r="115" spans="12:12">
      <c r="L115"/>
    </row>
    <row r="116" spans="12:12">
      <c r="L116"/>
    </row>
    <row r="117" spans="12:12">
      <c r="L117"/>
    </row>
    <row r="118" spans="12:12">
      <c r="L118"/>
    </row>
    <row r="119" spans="12:12">
      <c r="L119"/>
    </row>
    <row r="120" spans="12:12">
      <c r="L120"/>
    </row>
    <row r="121" spans="12:12">
      <c r="L121"/>
    </row>
    <row r="122" spans="12:12">
      <c r="L122"/>
    </row>
    <row r="123" spans="12:12">
      <c r="L123"/>
    </row>
    <row r="124" spans="12:12">
      <c r="L124"/>
    </row>
    <row r="125" spans="12:12">
      <c r="L125"/>
    </row>
    <row r="126" spans="12:12">
      <c r="L126"/>
    </row>
    <row r="127" spans="12:12">
      <c r="L127"/>
    </row>
    <row r="128" spans="12:12">
      <c r="L128"/>
    </row>
    <row r="129" spans="12:12">
      <c r="L129"/>
    </row>
    <row r="130" spans="12:12">
      <c r="L130"/>
    </row>
    <row r="131" spans="12:12">
      <c r="L131"/>
    </row>
    <row r="132" spans="12:12">
      <c r="L132"/>
    </row>
    <row r="133" spans="12:12">
      <c r="L133"/>
    </row>
    <row r="134" spans="12:12">
      <c r="L134"/>
    </row>
    <row r="135" spans="12:12">
      <c r="L135"/>
    </row>
    <row r="136" spans="12:12">
      <c r="L136"/>
    </row>
    <row r="137" spans="12:12">
      <c r="L137"/>
    </row>
    <row r="138" spans="12:12">
      <c r="L138"/>
    </row>
    <row r="139" spans="12:12">
      <c r="L139"/>
    </row>
    <row r="140" spans="12:12">
      <c r="L140"/>
    </row>
    <row r="141" spans="12:12">
      <c r="L141"/>
    </row>
    <row r="142" spans="12:12">
      <c r="L142"/>
    </row>
    <row r="143" spans="12:12">
      <c r="L143"/>
    </row>
    <row r="144" spans="12:12">
      <c r="L144"/>
    </row>
    <row r="145" spans="12:12">
      <c r="L145"/>
    </row>
    <row r="146" spans="12:12">
      <c r="L146"/>
    </row>
    <row r="147" spans="12:12">
      <c r="L147"/>
    </row>
    <row r="148" spans="12:12">
      <c r="L148"/>
    </row>
    <row r="149" spans="12:12">
      <c r="L149"/>
    </row>
    <row r="150" spans="12:12">
      <c r="L150"/>
    </row>
    <row r="151" spans="12:12">
      <c r="L151"/>
    </row>
    <row r="152" spans="12:12">
      <c r="L152"/>
    </row>
    <row r="153" spans="12:12">
      <c r="L153"/>
    </row>
    <row r="154" spans="12:12">
      <c r="L154"/>
    </row>
    <row r="155" spans="12:12">
      <c r="L155"/>
    </row>
    <row r="156" spans="12:12">
      <c r="L156"/>
    </row>
    <row r="157" spans="12:12">
      <c r="L157"/>
    </row>
    <row r="158" spans="12:12">
      <c r="L158"/>
    </row>
    <row r="159" spans="12:12">
      <c r="L159"/>
    </row>
    <row r="160" spans="12:12">
      <c r="L160"/>
    </row>
    <row r="161" spans="12:12">
      <c r="L161"/>
    </row>
    <row r="162" spans="12:12">
      <c r="L162"/>
    </row>
    <row r="163" spans="12:12">
      <c r="L163"/>
    </row>
    <row r="164" spans="12:12">
      <c r="L164"/>
    </row>
    <row r="165" spans="12:12">
      <c r="L165"/>
    </row>
    <row r="166" spans="12:12">
      <c r="L166"/>
    </row>
    <row r="167" spans="12:12">
      <c r="L167"/>
    </row>
    <row r="168" spans="12:12">
      <c r="L168"/>
    </row>
    <row r="169" spans="12:12">
      <c r="L169"/>
    </row>
    <row r="170" spans="12:12">
      <c r="L170"/>
    </row>
    <row r="171" spans="12:12">
      <c r="L171"/>
    </row>
    <row r="172" spans="12:12">
      <c r="L172"/>
    </row>
    <row r="173" spans="12:12">
      <c r="L173"/>
    </row>
    <row r="174" spans="12:12">
      <c r="L174"/>
    </row>
    <row r="175" spans="12:12">
      <c r="L175"/>
    </row>
    <row r="176" spans="12:12">
      <c r="L176"/>
    </row>
    <row r="177" spans="12:12">
      <c r="L177"/>
    </row>
    <row r="178" spans="12:12">
      <c r="L178"/>
    </row>
    <row r="179" spans="12:12">
      <c r="L179"/>
    </row>
    <row r="180" spans="12:12">
      <c r="L180"/>
    </row>
    <row r="181" spans="12:12">
      <c r="L181"/>
    </row>
    <row r="182" spans="12:12">
      <c r="L182"/>
    </row>
    <row r="183" spans="12:12">
      <c r="L183"/>
    </row>
    <row r="184" spans="12:12">
      <c r="L184"/>
    </row>
    <row r="185" spans="12:12">
      <c r="L185"/>
    </row>
    <row r="186" spans="12:12">
      <c r="L186"/>
    </row>
    <row r="187" spans="12:12">
      <c r="L187"/>
    </row>
    <row r="188" spans="12:12">
      <c r="L188"/>
    </row>
    <row r="189" spans="12:12">
      <c r="L189"/>
    </row>
    <row r="190" spans="12:12">
      <c r="L190"/>
    </row>
    <row r="191" spans="12:12">
      <c r="L191"/>
    </row>
    <row r="192" spans="12:12">
      <c r="L192"/>
    </row>
    <row r="193" spans="12:12">
      <c r="L193"/>
    </row>
    <row r="194" spans="12:12">
      <c r="L194"/>
    </row>
    <row r="195" spans="12:12">
      <c r="L195"/>
    </row>
    <row r="196" spans="12:12">
      <c r="L196"/>
    </row>
    <row r="197" spans="12:12">
      <c r="L197"/>
    </row>
    <row r="198" spans="12:12">
      <c r="L198"/>
    </row>
    <row r="199" spans="12:12">
      <c r="L199"/>
    </row>
    <row r="200" spans="12:12">
      <c r="L200"/>
    </row>
    <row r="201" spans="12:12">
      <c r="L201"/>
    </row>
    <row r="202" spans="12:12">
      <c r="L202"/>
    </row>
    <row r="203" spans="12:12">
      <c r="L203"/>
    </row>
    <row r="204" spans="12:12">
      <c r="L204"/>
    </row>
    <row r="205" spans="12:12">
      <c r="L205"/>
    </row>
    <row r="206" spans="12:12">
      <c r="L206"/>
    </row>
    <row r="207" spans="12:12">
      <c r="L207"/>
    </row>
    <row r="208" spans="12:12">
      <c r="L208"/>
    </row>
    <row r="209" spans="12:12">
      <c r="L209"/>
    </row>
    <row r="210" spans="12:12">
      <c r="L210"/>
    </row>
    <row r="211" spans="12:12">
      <c r="L211"/>
    </row>
  </sheetData>
  <mergeCells count="6">
    <mergeCell ref="C22:D22"/>
    <mergeCell ref="B2:G2"/>
    <mergeCell ref="C10:D10"/>
    <mergeCell ref="C11:D11"/>
    <mergeCell ref="C12:D12"/>
    <mergeCell ref="C13:D1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382"/>
  <sheetViews>
    <sheetView showGridLines="0" topLeftCell="A22" zoomScaleNormal="100" workbookViewId="0">
      <selection activeCell="S8" sqref="S8"/>
    </sheetView>
  </sheetViews>
  <sheetFormatPr defaultRowHeight="14.4"/>
  <cols>
    <col min="1" max="1" width="4.109375" style="28" customWidth="1"/>
    <col min="2" max="2" width="3.5546875" customWidth="1"/>
    <col min="3" max="3" width="15.33203125" bestFit="1" customWidth="1"/>
    <col min="5" max="5" width="11.88671875" bestFit="1" customWidth="1"/>
    <col min="6" max="6" width="13.88671875" bestFit="1" customWidth="1"/>
    <col min="7" max="7" width="9.33203125" bestFit="1" customWidth="1"/>
    <col min="17" max="17" width="3.44140625" customWidth="1"/>
    <col min="18" max="47" width="9.109375" style="28"/>
  </cols>
  <sheetData>
    <row r="1" spans="2:17" s="28" customFormat="1"/>
    <row r="2" spans="2:17" s="28" customFormat="1" ht="17.399999999999999">
      <c r="B2" s="426" t="s">
        <v>217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</row>
    <row r="3" spans="2:17" ht="11.25" customHeight="1"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71"/>
    </row>
    <row r="4" spans="2:17" s="28" customFormat="1">
      <c r="B4" s="69"/>
      <c r="C4" s="3" t="s">
        <v>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2"/>
    </row>
    <row r="5" spans="2:17" s="28" customFormat="1" ht="17.399999999999999">
      <c r="B5" s="69"/>
      <c r="C5" s="358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2"/>
    </row>
    <row r="6" spans="2:17" s="28" customFormat="1" ht="17.399999999999999">
      <c r="B6" s="69"/>
      <c r="C6" s="358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2"/>
    </row>
    <row r="7" spans="2:17" s="28" customFormat="1" ht="17.399999999999999">
      <c r="B7" s="69"/>
      <c r="C7" s="358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2"/>
    </row>
    <row r="8" spans="2:17" s="28" customFormat="1"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2"/>
    </row>
    <row r="9" spans="2:17" s="28" customFormat="1">
      <c r="B9" s="69"/>
      <c r="C9" s="213" t="s">
        <v>100</v>
      </c>
      <c r="D9" s="213" t="s">
        <v>87</v>
      </c>
      <c r="E9" s="213"/>
      <c r="F9" s="213"/>
      <c r="G9" s="213"/>
      <c r="H9" s="213"/>
      <c r="I9" s="70"/>
      <c r="J9" s="70"/>
      <c r="K9" s="70"/>
      <c r="L9" s="70"/>
      <c r="M9" s="70"/>
      <c r="N9" s="70"/>
      <c r="O9" s="70"/>
      <c r="P9" s="70"/>
      <c r="Q9" s="72"/>
    </row>
    <row r="10" spans="2:17" s="28" customFormat="1" ht="24">
      <c r="B10" s="69"/>
      <c r="C10" s="207" t="s">
        <v>28</v>
      </c>
      <c r="D10" s="207" t="s">
        <v>97</v>
      </c>
      <c r="E10" s="207" t="s">
        <v>93</v>
      </c>
      <c r="F10" s="207" t="s">
        <v>91</v>
      </c>
      <c r="G10" s="207" t="s">
        <v>95</v>
      </c>
      <c r="H10" s="207" t="s">
        <v>27</v>
      </c>
      <c r="I10" s="70"/>
      <c r="J10" s="70"/>
      <c r="K10" s="70"/>
      <c r="L10" s="70"/>
      <c r="M10" s="70"/>
      <c r="N10" s="70"/>
      <c r="O10" s="70"/>
      <c r="P10" s="70"/>
      <c r="Q10" s="72"/>
    </row>
    <row r="11" spans="2:17" s="28" customFormat="1">
      <c r="B11" s="69"/>
      <c r="C11" s="208" t="s">
        <v>99</v>
      </c>
      <c r="D11" s="47"/>
      <c r="E11" s="47">
        <v>1</v>
      </c>
      <c r="F11" s="47"/>
      <c r="G11" s="47">
        <v>1</v>
      </c>
      <c r="H11" s="47">
        <v>2</v>
      </c>
      <c r="I11" s="214"/>
      <c r="J11" s="70"/>
      <c r="K11" s="70"/>
      <c r="L11" s="70"/>
      <c r="M11" s="70"/>
      <c r="N11" s="70"/>
      <c r="O11" s="70"/>
      <c r="P11" s="70"/>
      <c r="Q11" s="72"/>
    </row>
    <row r="12" spans="2:17" s="28" customFormat="1">
      <c r="B12" s="69"/>
      <c r="C12" s="208" t="s">
        <v>98</v>
      </c>
      <c r="D12" s="47"/>
      <c r="E12" s="47"/>
      <c r="F12" s="47"/>
      <c r="G12" s="47">
        <v>1</v>
      </c>
      <c r="H12" s="47">
        <v>1</v>
      </c>
      <c r="I12" s="214"/>
      <c r="J12" s="70"/>
      <c r="K12" s="70"/>
      <c r="L12" s="70"/>
      <c r="M12" s="70"/>
      <c r="N12" s="70"/>
      <c r="O12" s="70"/>
      <c r="P12" s="70"/>
      <c r="Q12" s="72"/>
    </row>
    <row r="13" spans="2:17" s="28" customFormat="1">
      <c r="B13" s="69"/>
      <c r="C13" s="208" t="s">
        <v>90</v>
      </c>
      <c r="D13" s="47">
        <v>1</v>
      </c>
      <c r="E13" s="47"/>
      <c r="F13" s="47">
        <v>2</v>
      </c>
      <c r="G13" s="47"/>
      <c r="H13" s="47">
        <v>3</v>
      </c>
      <c r="I13" s="214"/>
      <c r="J13" s="70"/>
      <c r="K13" s="70"/>
      <c r="L13" s="70"/>
      <c r="M13" s="70"/>
      <c r="N13" s="70"/>
      <c r="O13" s="70"/>
      <c r="P13" s="70"/>
      <c r="Q13" s="72"/>
    </row>
    <row r="14" spans="2:17" s="28" customFormat="1">
      <c r="B14" s="69"/>
      <c r="C14" s="208" t="s">
        <v>92</v>
      </c>
      <c r="D14" s="47">
        <v>1</v>
      </c>
      <c r="E14" s="47">
        <v>2</v>
      </c>
      <c r="F14" s="47"/>
      <c r="G14" s="47"/>
      <c r="H14" s="47">
        <v>3</v>
      </c>
      <c r="I14" s="214"/>
      <c r="J14" s="70"/>
      <c r="K14" s="70"/>
      <c r="L14" s="70"/>
      <c r="M14" s="70"/>
      <c r="N14" s="70"/>
      <c r="O14" s="70"/>
      <c r="P14" s="70"/>
      <c r="Q14" s="72"/>
    </row>
    <row r="15" spans="2:17" s="28" customFormat="1">
      <c r="B15" s="69"/>
      <c r="C15" s="208" t="s">
        <v>85</v>
      </c>
      <c r="D15" s="47"/>
      <c r="E15" s="47"/>
      <c r="F15" s="47">
        <v>1</v>
      </c>
      <c r="G15" s="47"/>
      <c r="H15" s="47">
        <v>1</v>
      </c>
      <c r="I15" s="70"/>
      <c r="J15" s="70"/>
      <c r="K15" s="70"/>
      <c r="L15" s="70"/>
      <c r="M15" s="70"/>
      <c r="N15" s="70"/>
      <c r="O15" s="70"/>
      <c r="P15" s="70"/>
      <c r="Q15" s="72"/>
    </row>
    <row r="16" spans="2:17" s="28" customFormat="1">
      <c r="B16" s="69"/>
      <c r="C16" s="208" t="s">
        <v>94</v>
      </c>
      <c r="D16" s="47"/>
      <c r="E16" s="47"/>
      <c r="F16" s="47">
        <v>1</v>
      </c>
      <c r="G16" s="47">
        <v>1</v>
      </c>
      <c r="H16" s="47">
        <v>2</v>
      </c>
      <c r="I16" s="70"/>
      <c r="J16" s="70"/>
      <c r="K16" s="70"/>
      <c r="L16" s="70"/>
      <c r="M16" s="70"/>
      <c r="N16" s="70"/>
      <c r="O16" s="70"/>
      <c r="P16" s="70"/>
      <c r="Q16" s="72"/>
    </row>
    <row r="17" spans="2:17" s="28" customFormat="1">
      <c r="B17" s="69"/>
      <c r="C17" s="209" t="s">
        <v>27</v>
      </c>
      <c r="D17" s="210">
        <v>2</v>
      </c>
      <c r="E17" s="210">
        <v>3</v>
      </c>
      <c r="F17" s="210">
        <v>4</v>
      </c>
      <c r="G17" s="210">
        <v>3</v>
      </c>
      <c r="H17" s="210">
        <v>12</v>
      </c>
      <c r="I17" s="70"/>
      <c r="J17" s="70"/>
      <c r="K17" s="70"/>
      <c r="L17" s="70"/>
      <c r="M17" s="70"/>
      <c r="N17" s="70"/>
      <c r="O17" s="70"/>
      <c r="P17" s="70"/>
      <c r="Q17" s="72"/>
    </row>
    <row r="18" spans="2:17" s="28" customFormat="1"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2"/>
    </row>
    <row r="19" spans="2:17" s="28" customFormat="1"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2"/>
    </row>
    <row r="20" spans="2:17" s="28" customFormat="1"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2"/>
    </row>
    <row r="21" spans="2:17" s="28" customFormat="1"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2"/>
    </row>
    <row r="22" spans="2:17" s="28" customFormat="1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2"/>
    </row>
    <row r="23" spans="2:17" s="28" customFormat="1">
      <c r="B23" s="69"/>
      <c r="C23" s="70"/>
      <c r="D23" s="70"/>
      <c r="E23" s="70"/>
      <c r="F23" s="70"/>
      <c r="G23" s="214"/>
      <c r="H23" s="214"/>
      <c r="I23" s="70"/>
      <c r="J23" s="70"/>
      <c r="K23" s="70"/>
      <c r="L23" s="70"/>
      <c r="M23" s="70"/>
      <c r="N23" s="70"/>
      <c r="O23" s="70"/>
      <c r="P23" s="70"/>
      <c r="Q23" s="72"/>
    </row>
    <row r="24" spans="2:17" s="28" customFormat="1">
      <c r="B24" s="69"/>
      <c r="C24" s="70"/>
      <c r="D24" s="70"/>
      <c r="E24" s="70"/>
      <c r="F24" s="70"/>
      <c r="G24" s="214"/>
      <c r="H24" s="214"/>
      <c r="I24" s="70"/>
      <c r="J24" s="70"/>
      <c r="K24" s="70"/>
      <c r="L24" s="70"/>
      <c r="M24" s="70"/>
      <c r="N24" s="70"/>
      <c r="O24" s="70"/>
      <c r="P24" s="70"/>
      <c r="Q24" s="72"/>
    </row>
    <row r="25" spans="2:17" s="28" customFormat="1">
      <c r="B25" s="69"/>
      <c r="C25" s="70"/>
      <c r="D25" s="70"/>
      <c r="E25" s="70"/>
      <c r="F25" s="70"/>
      <c r="G25" s="214"/>
      <c r="H25" s="214"/>
      <c r="I25" s="70"/>
      <c r="J25" s="70"/>
      <c r="K25" s="70"/>
      <c r="L25" s="70"/>
      <c r="M25" s="70"/>
      <c r="N25" s="70"/>
      <c r="O25" s="70"/>
      <c r="P25" s="70"/>
      <c r="Q25" s="72"/>
    </row>
    <row r="26" spans="2:17" s="28" customFormat="1">
      <c r="B26" s="69"/>
      <c r="C26" s="70"/>
      <c r="D26" s="70"/>
      <c r="E26" s="70"/>
      <c r="F26" s="70"/>
      <c r="G26" s="214"/>
      <c r="H26" s="214"/>
      <c r="I26" s="70"/>
      <c r="J26" s="70"/>
      <c r="K26" s="70"/>
      <c r="L26" s="70"/>
      <c r="M26" s="70"/>
      <c r="N26" s="70"/>
      <c r="O26" s="70"/>
      <c r="P26" s="70"/>
      <c r="Q26" s="72"/>
    </row>
    <row r="27" spans="2:17" s="28" customFormat="1">
      <c r="B27" s="69"/>
      <c r="C27" s="70"/>
      <c r="D27" s="215"/>
      <c r="E27" s="214"/>
      <c r="F27" s="214"/>
      <c r="G27" s="214"/>
      <c r="H27" s="214"/>
      <c r="I27" s="70"/>
      <c r="J27" s="70"/>
      <c r="K27" s="70"/>
      <c r="L27" s="70"/>
      <c r="M27" s="70"/>
      <c r="N27" s="70"/>
      <c r="O27" s="70"/>
      <c r="P27" s="70"/>
      <c r="Q27" s="72"/>
    </row>
    <row r="28" spans="2:17" s="28" customFormat="1">
      <c r="B28" s="69"/>
      <c r="C28" s="70"/>
      <c r="D28" s="215"/>
      <c r="E28" s="214"/>
      <c r="F28" s="214"/>
      <c r="G28" s="214"/>
      <c r="H28" s="214"/>
      <c r="I28" s="70"/>
      <c r="J28" s="70"/>
      <c r="K28" s="70"/>
      <c r="L28" s="70"/>
      <c r="M28" s="70"/>
      <c r="N28" s="70"/>
      <c r="O28" s="70"/>
      <c r="P28" s="70"/>
      <c r="Q28" s="72"/>
    </row>
    <row r="29" spans="2:17" s="28" customFormat="1">
      <c r="B29" s="69"/>
      <c r="C29" s="70"/>
      <c r="D29" s="215"/>
      <c r="E29" s="214"/>
      <c r="F29" s="214"/>
      <c r="G29" s="214"/>
      <c r="H29" s="214"/>
      <c r="I29" s="70"/>
      <c r="J29" s="70"/>
      <c r="K29" s="70"/>
      <c r="L29" s="70"/>
      <c r="M29" s="70"/>
      <c r="N29" s="70"/>
      <c r="O29" s="70"/>
      <c r="P29" s="70"/>
      <c r="Q29" s="72"/>
    </row>
    <row r="30" spans="2:17" s="28" customFormat="1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2"/>
    </row>
    <row r="31" spans="2:17" s="28" customFormat="1"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2"/>
    </row>
    <row r="32" spans="2:17" s="28" customFormat="1"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2"/>
    </row>
    <row r="33" spans="2:17" s="28" customFormat="1"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2"/>
    </row>
    <row r="34" spans="2:17" s="28" customFormat="1"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2"/>
    </row>
    <row r="35" spans="2:17" s="28" customFormat="1"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2"/>
    </row>
    <row r="36" spans="2:17" s="28" customFormat="1"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</row>
    <row r="37" spans="2:17" s="28" customFormat="1"/>
    <row r="38" spans="2:17" s="28" customFormat="1"/>
    <row r="39" spans="2:17" s="28" customFormat="1"/>
    <row r="40" spans="2:17" s="28" customFormat="1"/>
    <row r="41" spans="2:17" s="28" customFormat="1"/>
    <row r="42" spans="2:17" s="28" customFormat="1"/>
    <row r="43" spans="2:17" s="28" customFormat="1"/>
    <row r="44" spans="2:17" s="28" customFormat="1"/>
    <row r="45" spans="2:17" s="28" customFormat="1"/>
    <row r="46" spans="2:17" s="28" customFormat="1"/>
    <row r="47" spans="2:17" s="28" customFormat="1"/>
    <row r="48" spans="2:17" s="28" customFormat="1"/>
    <row r="49" s="28" customFormat="1"/>
    <row r="50" s="28" customFormat="1"/>
    <row r="51" s="28" customFormat="1"/>
    <row r="52" s="28" customFormat="1"/>
    <row r="53" s="28" customFormat="1"/>
    <row r="54" s="28" customFormat="1"/>
    <row r="55" s="28" customFormat="1"/>
    <row r="56" s="28" customFormat="1"/>
    <row r="57" s="28" customFormat="1"/>
    <row r="58" s="28" customFormat="1"/>
    <row r="59" s="28" customFormat="1"/>
    <row r="60" s="28" customFormat="1"/>
    <row r="61" s="28" customFormat="1"/>
    <row r="62" s="28" customFormat="1"/>
    <row r="63" s="28" customFormat="1"/>
    <row r="64" s="28" customFormat="1"/>
    <row r="65" s="28" customFormat="1"/>
    <row r="66" s="28" customFormat="1"/>
    <row r="67" s="28" customFormat="1"/>
    <row r="68" s="28" customFormat="1"/>
    <row r="69" s="28" customFormat="1"/>
    <row r="70" s="28" customFormat="1"/>
    <row r="71" s="28" customFormat="1"/>
    <row r="72" s="28" customFormat="1"/>
    <row r="73" s="28" customFormat="1"/>
    <row r="74" s="28" customFormat="1"/>
    <row r="75" s="28" customFormat="1"/>
    <row r="76" s="28" customFormat="1"/>
    <row r="77" s="28" customFormat="1"/>
    <row r="78" s="28" customFormat="1"/>
    <row r="79" s="28" customFormat="1"/>
    <row r="80" s="28" customFormat="1"/>
    <row r="81" s="28" customFormat="1"/>
    <row r="82" s="28" customFormat="1"/>
    <row r="83" s="28" customFormat="1"/>
    <row r="84" s="28" customFormat="1"/>
    <row r="85" s="28" customFormat="1"/>
    <row r="86" s="28" customFormat="1"/>
    <row r="87" s="28" customFormat="1"/>
    <row r="88" s="28" customFormat="1"/>
    <row r="89" s="28" customFormat="1"/>
    <row r="90" s="28" customFormat="1"/>
    <row r="91" s="28" customFormat="1"/>
    <row r="92" s="28" customFormat="1"/>
    <row r="93" s="28" customFormat="1"/>
    <row r="94" s="28" customFormat="1"/>
    <row r="95" s="28" customFormat="1"/>
    <row r="96" s="28" customFormat="1"/>
    <row r="97" s="28" customFormat="1"/>
    <row r="98" s="28" customFormat="1"/>
    <row r="99" s="28" customFormat="1"/>
    <row r="100" s="28" customFormat="1"/>
    <row r="101" s="28" customFormat="1"/>
    <row r="102" s="28" customFormat="1"/>
    <row r="103" s="28" customFormat="1"/>
    <row r="104" s="28" customFormat="1"/>
    <row r="105" s="28" customFormat="1"/>
    <row r="106" s="28" customFormat="1"/>
    <row r="107" s="28" customFormat="1"/>
    <row r="108" s="28" customFormat="1"/>
    <row r="109" s="28" customFormat="1"/>
    <row r="110" s="28" customFormat="1"/>
    <row r="111" s="28" customFormat="1"/>
    <row r="112" s="28" customFormat="1"/>
    <row r="113" s="28" customFormat="1"/>
    <row r="114" s="28" customFormat="1"/>
    <row r="115" s="28" customFormat="1"/>
    <row r="116" s="28" customFormat="1"/>
    <row r="117" s="28" customFormat="1"/>
    <row r="118" s="28" customFormat="1"/>
    <row r="119" s="28" customFormat="1"/>
    <row r="120" s="28" customFormat="1"/>
    <row r="121" s="28" customFormat="1"/>
    <row r="122" s="28" customFormat="1"/>
    <row r="123" s="28" customFormat="1"/>
    <row r="124" s="28" customFormat="1"/>
    <row r="125" s="28" customFormat="1"/>
    <row r="126" s="28" customFormat="1"/>
    <row r="127" s="28" customFormat="1"/>
    <row r="128" s="28" customFormat="1"/>
    <row r="129" s="28" customFormat="1"/>
    <row r="130" s="28" customFormat="1"/>
    <row r="131" s="28" customFormat="1"/>
    <row r="132" s="28" customFormat="1"/>
    <row r="133" s="28" customFormat="1"/>
    <row r="134" s="28" customFormat="1"/>
    <row r="135" s="28" customFormat="1"/>
    <row r="136" s="28" customFormat="1"/>
    <row r="137" s="28" customFormat="1"/>
    <row r="138" s="28" customFormat="1"/>
    <row r="139" s="28" customFormat="1"/>
    <row r="140" s="28" customFormat="1"/>
    <row r="141" s="28" customFormat="1"/>
    <row r="142" s="28" customFormat="1"/>
    <row r="143" s="28" customFormat="1"/>
    <row r="144" s="28" customFormat="1"/>
    <row r="145" s="28" customFormat="1"/>
    <row r="146" s="28" customFormat="1"/>
    <row r="147" s="28" customFormat="1"/>
    <row r="148" s="28" customFormat="1"/>
    <row r="149" s="28" customFormat="1"/>
    <row r="150" s="28" customFormat="1"/>
    <row r="151" s="28" customFormat="1"/>
    <row r="152" s="28" customFormat="1"/>
    <row r="153" s="28" customFormat="1"/>
    <row r="154" s="28" customFormat="1"/>
    <row r="155" s="28" customFormat="1"/>
    <row r="156" s="28" customFormat="1"/>
    <row r="157" s="28" customFormat="1"/>
    <row r="158" s="28" customFormat="1"/>
    <row r="159" s="28" customFormat="1"/>
    <row r="160" s="28" customFormat="1"/>
    <row r="161" s="28" customFormat="1"/>
    <row r="162" s="28" customFormat="1"/>
    <row r="163" s="28" customFormat="1"/>
    <row r="164" s="28" customFormat="1"/>
    <row r="165" s="28" customFormat="1"/>
    <row r="166" s="28" customFormat="1"/>
    <row r="167" s="28" customFormat="1"/>
    <row r="168" s="28" customFormat="1"/>
    <row r="169" s="28" customFormat="1"/>
    <row r="170" s="28" customFormat="1"/>
    <row r="171" s="28" customFormat="1"/>
    <row r="172" s="28" customFormat="1"/>
    <row r="173" s="28" customFormat="1"/>
    <row r="174" s="28" customFormat="1"/>
    <row r="175" s="28" customFormat="1"/>
    <row r="176" s="28" customFormat="1"/>
    <row r="177" s="28" customFormat="1"/>
    <row r="178" s="28" customFormat="1"/>
    <row r="179" s="28" customFormat="1"/>
    <row r="180" s="28" customFormat="1"/>
    <row r="181" s="28" customFormat="1"/>
    <row r="182" s="28" customFormat="1"/>
    <row r="183" s="28" customFormat="1"/>
    <row r="184" s="28" customFormat="1"/>
    <row r="185" s="28" customFormat="1"/>
    <row r="186" s="28" customFormat="1"/>
    <row r="187" s="28" customFormat="1"/>
    <row r="188" s="28" customFormat="1"/>
    <row r="189" s="28" customFormat="1"/>
    <row r="190" s="28" customFormat="1"/>
    <row r="191" s="28" customFormat="1"/>
    <row r="192" s="28" customFormat="1"/>
    <row r="193" s="28" customFormat="1"/>
    <row r="194" s="28" customFormat="1"/>
    <row r="195" s="28" customFormat="1"/>
    <row r="196" s="28" customFormat="1"/>
    <row r="197" s="28" customFormat="1"/>
    <row r="198" s="28" customFormat="1"/>
    <row r="199" s="28" customFormat="1"/>
    <row r="200" s="28" customFormat="1"/>
    <row r="201" s="28" customFormat="1"/>
    <row r="202" s="28" customFormat="1"/>
    <row r="203" s="28" customFormat="1"/>
    <row r="204" s="28" customFormat="1"/>
    <row r="205" s="28" customFormat="1"/>
    <row r="206" s="28" customFormat="1"/>
    <row r="207" s="28" customFormat="1"/>
    <row r="208" s="28" customFormat="1"/>
    <row r="209" s="28" customFormat="1"/>
    <row r="210" s="28" customFormat="1"/>
    <row r="211" s="28" customFormat="1"/>
    <row r="212" s="28" customFormat="1"/>
    <row r="213" s="28" customFormat="1"/>
    <row r="214" s="28" customFormat="1"/>
    <row r="215" s="28" customFormat="1"/>
    <row r="216" s="28" customFormat="1"/>
    <row r="217" s="28" customFormat="1"/>
    <row r="218" s="28" customFormat="1"/>
    <row r="219" s="28" customFormat="1"/>
    <row r="220" s="28" customFormat="1"/>
    <row r="221" s="28" customFormat="1"/>
    <row r="222" s="28" customFormat="1"/>
    <row r="223" s="28" customFormat="1"/>
    <row r="224" s="28" customFormat="1"/>
    <row r="225" s="28" customFormat="1"/>
    <row r="226" s="28" customFormat="1"/>
    <row r="227" s="28" customFormat="1"/>
    <row r="228" s="28" customFormat="1"/>
    <row r="229" s="28" customFormat="1"/>
    <row r="230" s="28" customFormat="1"/>
    <row r="231" s="28" customFormat="1"/>
    <row r="232" s="28" customFormat="1"/>
    <row r="233" s="28" customFormat="1"/>
    <row r="234" s="28" customFormat="1"/>
    <row r="235" s="28" customFormat="1"/>
    <row r="236" s="28" customFormat="1"/>
    <row r="237" s="28" customFormat="1"/>
    <row r="238" s="28" customFormat="1"/>
    <row r="239" s="28" customFormat="1"/>
    <row r="240" s="28" customFormat="1"/>
    <row r="241" s="28" customFormat="1"/>
    <row r="242" s="28" customFormat="1"/>
    <row r="243" s="28" customFormat="1"/>
    <row r="244" s="28" customFormat="1"/>
    <row r="245" s="28" customFormat="1"/>
    <row r="246" s="28" customFormat="1"/>
    <row r="247" s="28" customFormat="1"/>
    <row r="248" s="28" customFormat="1"/>
    <row r="249" s="28" customFormat="1"/>
    <row r="250" s="28" customFormat="1"/>
    <row r="251" s="28" customFormat="1"/>
    <row r="252" s="28" customFormat="1"/>
    <row r="253" s="28" customFormat="1"/>
    <row r="254" s="28" customFormat="1"/>
    <row r="255" s="28" customFormat="1"/>
    <row r="256" s="28" customFormat="1"/>
    <row r="257" s="28" customFormat="1"/>
    <row r="258" s="28" customFormat="1"/>
    <row r="259" s="28" customFormat="1"/>
    <row r="260" s="28" customFormat="1"/>
    <row r="261" s="28" customFormat="1"/>
    <row r="262" s="28" customFormat="1"/>
    <row r="263" s="28" customFormat="1"/>
    <row r="264" s="28" customFormat="1"/>
    <row r="265" s="28" customFormat="1"/>
    <row r="266" s="28" customFormat="1"/>
    <row r="267" s="28" customFormat="1"/>
    <row r="268" s="28" customFormat="1"/>
    <row r="269" s="28" customFormat="1"/>
    <row r="270" s="28" customFormat="1"/>
    <row r="271" s="28" customFormat="1"/>
    <row r="272" s="28" customFormat="1"/>
    <row r="273" s="28" customFormat="1"/>
    <row r="274" s="28" customFormat="1"/>
    <row r="275" s="28" customFormat="1"/>
    <row r="276" s="28" customFormat="1"/>
    <row r="277" s="28" customFormat="1"/>
    <row r="278" s="28" customFormat="1"/>
    <row r="279" s="28" customFormat="1"/>
    <row r="280" s="28" customFormat="1"/>
    <row r="281" s="28" customFormat="1"/>
    <row r="282" s="28" customFormat="1"/>
    <row r="283" s="28" customFormat="1"/>
    <row r="284" s="28" customFormat="1"/>
    <row r="285" s="28" customFormat="1"/>
    <row r="286" s="28" customFormat="1"/>
    <row r="287" s="28" customFormat="1"/>
    <row r="288" s="28" customFormat="1"/>
    <row r="289" s="28" customFormat="1"/>
    <row r="290" s="28" customFormat="1"/>
    <row r="291" s="28" customFormat="1"/>
    <row r="292" s="28" customFormat="1"/>
    <row r="293" s="28" customFormat="1"/>
    <row r="294" s="28" customFormat="1"/>
    <row r="295" s="28" customFormat="1"/>
    <row r="296" s="28" customFormat="1"/>
    <row r="297" s="28" customFormat="1"/>
    <row r="298" s="28" customFormat="1"/>
    <row r="299" s="28" customFormat="1"/>
    <row r="300" s="28" customFormat="1"/>
    <row r="301" s="28" customFormat="1"/>
    <row r="302" s="28" customFormat="1"/>
    <row r="303" s="28" customFormat="1"/>
    <row r="304" s="28" customFormat="1"/>
    <row r="305" s="28" customFormat="1"/>
    <row r="306" s="28" customFormat="1"/>
    <row r="307" s="28" customFormat="1"/>
    <row r="308" s="28" customFormat="1"/>
    <row r="309" s="28" customFormat="1"/>
    <row r="310" s="28" customFormat="1"/>
    <row r="311" s="28" customFormat="1"/>
    <row r="312" s="28" customFormat="1"/>
    <row r="313" s="28" customFormat="1"/>
    <row r="314" s="28" customFormat="1"/>
    <row r="315" s="28" customFormat="1"/>
    <row r="316" s="28" customFormat="1"/>
    <row r="317" s="28" customFormat="1"/>
    <row r="318" s="28" customFormat="1"/>
    <row r="319" s="28" customFormat="1"/>
    <row r="320" s="28" customFormat="1"/>
    <row r="321" s="28" customFormat="1"/>
    <row r="322" s="28" customFormat="1"/>
    <row r="323" s="28" customFormat="1"/>
    <row r="324" s="28" customFormat="1"/>
    <row r="325" s="28" customFormat="1"/>
    <row r="326" s="28" customFormat="1"/>
    <row r="327" s="28" customFormat="1"/>
    <row r="328" s="28" customFormat="1"/>
    <row r="329" s="28" customFormat="1"/>
    <row r="330" s="28" customFormat="1"/>
    <row r="331" s="28" customFormat="1"/>
    <row r="332" s="28" customFormat="1"/>
    <row r="333" s="28" customFormat="1"/>
    <row r="334" s="28" customFormat="1"/>
    <row r="335" s="28" customFormat="1"/>
    <row r="336" s="28" customFormat="1"/>
    <row r="337" s="28" customFormat="1"/>
    <row r="338" s="28" customFormat="1"/>
    <row r="339" s="28" customFormat="1"/>
    <row r="340" s="28" customFormat="1"/>
    <row r="341" s="28" customFormat="1"/>
    <row r="342" s="28" customFormat="1"/>
    <row r="343" s="28" customFormat="1"/>
    <row r="344" s="28" customFormat="1"/>
    <row r="345" s="28" customFormat="1"/>
    <row r="346" s="28" customFormat="1"/>
    <row r="347" s="28" customFormat="1"/>
    <row r="348" s="28" customFormat="1"/>
    <row r="349" s="28" customFormat="1"/>
    <row r="350" s="28" customFormat="1"/>
    <row r="351" s="28" customFormat="1"/>
    <row r="352" s="28" customFormat="1"/>
    <row r="353" s="28" customFormat="1"/>
    <row r="354" s="28" customFormat="1"/>
    <row r="355" s="28" customFormat="1"/>
    <row r="356" s="28" customFormat="1"/>
    <row r="357" s="28" customFormat="1"/>
    <row r="358" s="28" customFormat="1"/>
    <row r="359" s="28" customFormat="1"/>
    <row r="360" s="28" customFormat="1"/>
    <row r="361" s="28" customFormat="1"/>
    <row r="362" s="28" customFormat="1"/>
    <row r="363" s="28" customFormat="1"/>
    <row r="364" s="28" customFormat="1"/>
    <row r="365" s="28" customFormat="1"/>
    <row r="366" s="28" customFormat="1"/>
    <row r="367" s="28" customFormat="1"/>
    <row r="368" s="28" customFormat="1"/>
    <row r="369" s="28" customFormat="1"/>
    <row r="370" s="28" customFormat="1"/>
    <row r="371" s="28" customFormat="1"/>
    <row r="372" s="28" customFormat="1"/>
    <row r="373" s="28" customFormat="1"/>
    <row r="374" s="28" customFormat="1"/>
    <row r="375" s="28" customFormat="1"/>
    <row r="376" s="28" customFormat="1"/>
    <row r="377" s="28" customFormat="1"/>
    <row r="378" s="28" customFormat="1"/>
    <row r="379" s="28" customFormat="1"/>
    <row r="380" s="28" customFormat="1"/>
    <row r="381" s="28" customFormat="1"/>
    <row r="382" s="28" customFormat="1"/>
  </sheetData>
  <mergeCells count="1">
    <mergeCell ref="B2:M2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Defects modified today</vt:lpstr>
      <vt:lpstr>Open by severity</vt:lpstr>
      <vt:lpstr>Test cases modified Today</vt:lpstr>
      <vt:lpstr>Management summary</vt:lpstr>
      <vt:lpstr>D-Plan vs real</vt:lpstr>
      <vt:lpstr>D-TC changes per day</vt:lpstr>
      <vt:lpstr>D-Test enviroment</vt:lpstr>
      <vt:lpstr>D-Progress of Defects</vt:lpstr>
      <vt:lpstr>D-Defects changes per day</vt:lpstr>
      <vt:lpstr>W-Test shedule</vt:lpstr>
      <vt:lpstr>W-Test semafor</vt:lpstr>
      <vt:lpstr>W-TC per elements</vt:lpstr>
      <vt:lpstr>W-Defects per elements</vt:lpstr>
      <vt:lpstr>W-Defects over SLA</vt:lpstr>
      <vt:lpstr>W- Number of open defects</vt:lpstr>
      <vt:lpstr>W-AVG time of open defects</vt:lpstr>
      <vt:lpstr>List of defects</vt:lpstr>
      <vt:lpstr>List of defects 2</vt:lpstr>
    </vt:vector>
  </TitlesOfParts>
  <Company>AAS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lenorakova</dc:creator>
  <cp:lastModifiedBy>Nikhil Kaul</cp:lastModifiedBy>
  <dcterms:created xsi:type="dcterms:W3CDTF">2014-01-21T09:44:43Z</dcterms:created>
  <dcterms:modified xsi:type="dcterms:W3CDTF">2016-10-27T14:34:25Z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